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3080" windowHeight="5856" tabRatio="852" activeTab="8"/>
  </bookViews>
  <sheets>
    <sheet name="Pharmd. D I" sheetId="22" r:id="rId1"/>
    <sheet name="Pharm D. (II)" sheetId="23" r:id="rId2"/>
    <sheet name="Pharm D. III" sheetId="29" r:id="rId3"/>
    <sheet name="Pharm D. IV" sheetId="25" r:id="rId4"/>
    <sheet name="Pharm D. PB-I" sheetId="36" r:id="rId5"/>
    <sheet name="Pharm. D V" sheetId="26" r:id="rId6"/>
    <sheet name="Pharm. D PB-II" sheetId="35" r:id="rId7"/>
    <sheet name="Analysis" sheetId="33" r:id="rId8"/>
    <sheet name="RANKERS" sheetId="34" r:id="rId9"/>
  </sheets>
  <definedNames>
    <definedName name="_xlnm._FilterDatabase" localSheetId="2" hidden="1">'Pharm D. III'!$AL$1:$AL$36</definedName>
    <definedName name="_xlnm._FilterDatabase" localSheetId="4" hidden="1">'Pharm D. PB-I'!$AI$4:$AI$6</definedName>
    <definedName name="_xlnm._FilterDatabase" localSheetId="6" hidden="1">'Pharm. D PB-II'!$T$3:$T$15</definedName>
    <definedName name="_xlnm._FilterDatabase" localSheetId="5" hidden="1">'Pharm. D V'!$T$3:$T$35</definedName>
    <definedName name="_xlnm._FilterDatabase" localSheetId="0" hidden="1">'Pharmd. D I'!$AD$1:$AD$38</definedName>
    <definedName name="_xlnm.Print_Area" localSheetId="7">Analysis!$A$1:$H$66</definedName>
  </definedNames>
  <calcPr calcId="144525"/>
</workbook>
</file>

<file path=xl/calcChain.xml><?xml version="1.0" encoding="utf-8"?>
<calcChain xmlns="http://schemas.openxmlformats.org/spreadsheetml/2006/main">
  <c r="I16" i="35" l="1"/>
  <c r="F13" i="35"/>
  <c r="L12" i="35"/>
  <c r="G6" i="33" l="1"/>
  <c r="G7" i="33"/>
  <c r="G8" i="33"/>
  <c r="G9" i="33"/>
  <c r="G10" i="33"/>
  <c r="G5" i="33"/>
  <c r="E6" i="33"/>
  <c r="E7" i="33"/>
  <c r="E8" i="33"/>
  <c r="E9" i="33"/>
  <c r="E5" i="33"/>
  <c r="AL40" i="22"/>
  <c r="AL39" i="22"/>
  <c r="AL38" i="22"/>
  <c r="AL37" i="22"/>
  <c r="AL36" i="22"/>
  <c r="AL35" i="22"/>
  <c r="AL34" i="22"/>
  <c r="AL33" i="22"/>
  <c r="AL32" i="22"/>
  <c r="AL31" i="22"/>
  <c r="AL30" i="22"/>
  <c r="AL29" i="22"/>
  <c r="AL28" i="22"/>
  <c r="AL27" i="22"/>
  <c r="AL25" i="22"/>
  <c r="AL24" i="22"/>
  <c r="AL22" i="22"/>
  <c r="AL21" i="22"/>
  <c r="AL19" i="22"/>
  <c r="AL15" i="22"/>
  <c r="AL14" i="22"/>
  <c r="AL13" i="22"/>
  <c r="AL12" i="22"/>
  <c r="AL10" i="22" l="1"/>
  <c r="G53" i="33" l="1"/>
  <c r="G54" i="33"/>
  <c r="G55" i="33"/>
  <c r="G56" i="33"/>
  <c r="G57" i="33"/>
  <c r="G58" i="33"/>
  <c r="G52" i="33"/>
  <c r="G36" i="33"/>
  <c r="G37" i="33"/>
  <c r="G38" i="33"/>
  <c r="G39" i="33"/>
  <c r="G40" i="33"/>
  <c r="G35" i="33"/>
  <c r="G26" i="33"/>
  <c r="G27" i="33"/>
  <c r="G28" i="33"/>
  <c r="G29" i="33"/>
  <c r="G30" i="33"/>
  <c r="G25" i="33"/>
  <c r="G16" i="33"/>
  <c r="G17" i="33"/>
  <c r="G18" i="33"/>
  <c r="G19" i="33"/>
  <c r="G20" i="33"/>
  <c r="G15" i="33"/>
  <c r="R16" i="35" l="1"/>
  <c r="O16" i="35"/>
  <c r="L16" i="35"/>
  <c r="F16" i="35"/>
  <c r="R15" i="35"/>
  <c r="O15" i="35"/>
  <c r="L15" i="35"/>
  <c r="I15" i="35"/>
  <c r="F15" i="35"/>
  <c r="R14" i="35"/>
  <c r="O14" i="35"/>
  <c r="L14" i="35"/>
  <c r="I14" i="35"/>
  <c r="F14" i="35"/>
  <c r="R13" i="35"/>
  <c r="O13" i="35"/>
  <c r="L13" i="35"/>
  <c r="I13" i="35"/>
  <c r="R12" i="35"/>
  <c r="O12" i="35"/>
  <c r="I12" i="35"/>
  <c r="F12" i="35"/>
  <c r="R11" i="35"/>
  <c r="O11" i="35"/>
  <c r="L11" i="35"/>
  <c r="I11" i="35"/>
  <c r="F11" i="35"/>
  <c r="S16" i="35" l="1"/>
  <c r="T16" i="35" s="1"/>
  <c r="S15" i="35"/>
  <c r="T15" i="35" s="1"/>
  <c r="S14" i="35"/>
  <c r="T14" i="35" s="1"/>
  <c r="S13" i="35"/>
  <c r="T13" i="35" s="1"/>
  <c r="S11" i="35"/>
  <c r="T11" i="35" s="1"/>
  <c r="S12" i="35"/>
  <c r="T12" i="35" s="1"/>
  <c r="R12" i="26"/>
  <c r="R13" i="26"/>
  <c r="R14" i="26"/>
  <c r="R15" i="26"/>
  <c r="R16" i="26"/>
  <c r="R17" i="26"/>
  <c r="R18" i="26"/>
  <c r="R19" i="26"/>
  <c r="R20" i="26"/>
  <c r="R21" i="26"/>
  <c r="R22" i="26"/>
  <c r="R23" i="26"/>
  <c r="R24" i="26"/>
  <c r="R25" i="26"/>
  <c r="R26" i="26"/>
  <c r="R27" i="26"/>
  <c r="R28" i="26"/>
  <c r="R29" i="26"/>
  <c r="R30" i="26"/>
  <c r="R31" i="26"/>
  <c r="R32" i="26"/>
  <c r="R33" i="26"/>
  <c r="R34" i="26"/>
  <c r="R35" i="26"/>
  <c r="O12" i="26"/>
  <c r="O13" i="26"/>
  <c r="O14" i="26"/>
  <c r="O15" i="26"/>
  <c r="O16" i="26"/>
  <c r="O17" i="26"/>
  <c r="O18" i="26"/>
  <c r="O19" i="26"/>
  <c r="O20" i="26"/>
  <c r="O21" i="26"/>
  <c r="O22" i="26"/>
  <c r="O23" i="26"/>
  <c r="O24" i="26"/>
  <c r="O25" i="26"/>
  <c r="O26" i="26"/>
  <c r="O27" i="26"/>
  <c r="O28" i="26"/>
  <c r="O29" i="26"/>
  <c r="O30" i="26"/>
  <c r="O31" i="26"/>
  <c r="O32" i="26"/>
  <c r="O33" i="26"/>
  <c r="O34" i="26"/>
  <c r="O35" i="26"/>
  <c r="L12" i="26"/>
  <c r="L13" i="26"/>
  <c r="L14" i="26"/>
  <c r="L15" i="26"/>
  <c r="L16" i="26"/>
  <c r="L17" i="26"/>
  <c r="L18" i="26"/>
  <c r="L19" i="26"/>
  <c r="L20" i="26"/>
  <c r="L21" i="26"/>
  <c r="L22" i="26"/>
  <c r="L23" i="26"/>
  <c r="L24" i="26"/>
  <c r="L25" i="26"/>
  <c r="L26" i="26"/>
  <c r="L27" i="26"/>
  <c r="L28" i="26"/>
  <c r="L29" i="26"/>
  <c r="L30" i="26"/>
  <c r="L31" i="26"/>
  <c r="L32" i="26"/>
  <c r="L33" i="26"/>
  <c r="L34" i="26"/>
  <c r="L35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F12" i="26"/>
  <c r="F13" i="26"/>
  <c r="F14" i="26"/>
  <c r="F15" i="26"/>
  <c r="F16" i="26"/>
  <c r="F17" i="26"/>
  <c r="F18" i="26"/>
  <c r="F19" i="26"/>
  <c r="F20" i="26"/>
  <c r="F21" i="26"/>
  <c r="F22" i="26"/>
  <c r="F23" i="26"/>
  <c r="F24" i="26"/>
  <c r="F25" i="26"/>
  <c r="F26" i="26"/>
  <c r="F27" i="26"/>
  <c r="F28" i="26"/>
  <c r="F29" i="26"/>
  <c r="F30" i="26"/>
  <c r="F31" i="26"/>
  <c r="F32" i="26"/>
  <c r="F33" i="26"/>
  <c r="F34" i="26"/>
  <c r="F35" i="26"/>
  <c r="R11" i="26"/>
  <c r="O11" i="26"/>
  <c r="L11" i="26"/>
  <c r="I11" i="26"/>
  <c r="F11" i="26"/>
  <c r="AN12" i="36"/>
  <c r="AN13" i="36"/>
  <c r="AN14" i="36"/>
  <c r="AN15" i="36"/>
  <c r="AN16" i="36"/>
  <c r="AN17" i="36"/>
  <c r="AN18" i="36"/>
  <c r="AN19" i="36"/>
  <c r="AN20" i="36"/>
  <c r="AM12" i="36"/>
  <c r="AM13" i="36"/>
  <c r="AM14" i="36"/>
  <c r="AM15" i="36"/>
  <c r="AM16" i="36"/>
  <c r="AM17" i="36"/>
  <c r="AM18" i="36"/>
  <c r="AM19" i="36"/>
  <c r="AM20" i="36"/>
  <c r="AJ12" i="36"/>
  <c r="AJ13" i="36"/>
  <c r="AJ14" i="36"/>
  <c r="AJ15" i="36"/>
  <c r="AJ16" i="36"/>
  <c r="AJ17" i="36"/>
  <c r="AJ18" i="36"/>
  <c r="AJ19" i="36"/>
  <c r="AJ20" i="36"/>
  <c r="AG12" i="36"/>
  <c r="AG13" i="36"/>
  <c r="AG14" i="36"/>
  <c r="AG15" i="36"/>
  <c r="AG16" i="36"/>
  <c r="AG17" i="36"/>
  <c r="AG18" i="36"/>
  <c r="AG19" i="36"/>
  <c r="AG20" i="36"/>
  <c r="AD12" i="36"/>
  <c r="AD13" i="36"/>
  <c r="AD14" i="36"/>
  <c r="AD15" i="36"/>
  <c r="AD16" i="36"/>
  <c r="AD17" i="36"/>
  <c r="AD18" i="36"/>
  <c r="AD19" i="36"/>
  <c r="AD20" i="36"/>
  <c r="AA12" i="36"/>
  <c r="AA13" i="36"/>
  <c r="AA14" i="36"/>
  <c r="AA15" i="36"/>
  <c r="AA16" i="36"/>
  <c r="AA17" i="36"/>
  <c r="AA18" i="36"/>
  <c r="AA19" i="36"/>
  <c r="AA20" i="36"/>
  <c r="X12" i="36"/>
  <c r="X13" i="36"/>
  <c r="X14" i="36"/>
  <c r="X15" i="36"/>
  <c r="X16" i="36"/>
  <c r="X17" i="36"/>
  <c r="X18" i="36"/>
  <c r="X19" i="36"/>
  <c r="X20" i="36"/>
  <c r="U12" i="36"/>
  <c r="U13" i="36"/>
  <c r="U14" i="36"/>
  <c r="U15" i="36"/>
  <c r="U16" i="36"/>
  <c r="U17" i="36"/>
  <c r="U18" i="36"/>
  <c r="U19" i="36"/>
  <c r="U20" i="36"/>
  <c r="R12" i="36"/>
  <c r="R13" i="36"/>
  <c r="R14" i="36"/>
  <c r="R15" i="36"/>
  <c r="R16" i="36"/>
  <c r="R17" i="36"/>
  <c r="R18" i="36"/>
  <c r="R19" i="36"/>
  <c r="R20" i="36"/>
  <c r="O12" i="36"/>
  <c r="O13" i="36"/>
  <c r="O14" i="36"/>
  <c r="O15" i="36"/>
  <c r="O16" i="36"/>
  <c r="O17" i="36"/>
  <c r="O18" i="36"/>
  <c r="O19" i="36"/>
  <c r="O20" i="36"/>
  <c r="L12" i="36"/>
  <c r="L13" i="36"/>
  <c r="L14" i="36"/>
  <c r="L15" i="36"/>
  <c r="L16" i="36"/>
  <c r="L17" i="36"/>
  <c r="L18" i="36"/>
  <c r="L19" i="36"/>
  <c r="L20" i="36"/>
  <c r="I12" i="36"/>
  <c r="I13" i="36"/>
  <c r="I14" i="36"/>
  <c r="I15" i="36"/>
  <c r="I16" i="36"/>
  <c r="I17" i="36"/>
  <c r="I18" i="36"/>
  <c r="I19" i="36"/>
  <c r="I20" i="36"/>
  <c r="F12" i="36"/>
  <c r="F13" i="36"/>
  <c r="F14" i="36"/>
  <c r="F15" i="36"/>
  <c r="F16" i="36"/>
  <c r="F18" i="36"/>
  <c r="F19" i="36"/>
  <c r="F20" i="36"/>
  <c r="AM11" i="36"/>
  <c r="AJ11" i="36"/>
  <c r="AG11" i="36"/>
  <c r="AD11" i="36"/>
  <c r="AA11" i="36"/>
  <c r="X11" i="36"/>
  <c r="U11" i="36"/>
  <c r="R11" i="36"/>
  <c r="O11" i="36"/>
  <c r="L11" i="36"/>
  <c r="I11" i="36"/>
  <c r="F11" i="36"/>
  <c r="AG23" i="25"/>
  <c r="AD23" i="25"/>
  <c r="AA23" i="25"/>
  <c r="X23" i="25"/>
  <c r="U23" i="25"/>
  <c r="R23" i="25"/>
  <c r="O23" i="25"/>
  <c r="L23" i="25"/>
  <c r="I23" i="25"/>
  <c r="F23" i="25"/>
  <c r="AD22" i="25"/>
  <c r="AD24" i="25"/>
  <c r="AH11" i="25"/>
  <c r="AG12" i="25"/>
  <c r="AG13" i="25"/>
  <c r="AG14" i="25"/>
  <c r="AG15" i="25"/>
  <c r="AG16" i="25"/>
  <c r="AG17" i="25"/>
  <c r="AG18" i="25"/>
  <c r="AG19" i="25"/>
  <c r="AG20" i="25"/>
  <c r="AG21" i="25"/>
  <c r="AG22" i="25"/>
  <c r="AG24" i="25"/>
  <c r="AG25" i="25"/>
  <c r="AG26" i="25"/>
  <c r="AG27" i="25"/>
  <c r="AG28" i="25"/>
  <c r="AG29" i="25"/>
  <c r="AG30" i="25"/>
  <c r="AG31" i="25"/>
  <c r="AG32" i="25"/>
  <c r="AG33" i="25"/>
  <c r="AG34" i="25"/>
  <c r="AG35" i="25"/>
  <c r="AH35" i="25" s="1"/>
  <c r="AG11" i="25"/>
  <c r="AD12" i="25"/>
  <c r="AD13" i="25"/>
  <c r="AD14" i="25"/>
  <c r="AD15" i="25"/>
  <c r="AD16" i="25"/>
  <c r="AD17" i="25"/>
  <c r="AD18" i="25"/>
  <c r="AD19" i="25"/>
  <c r="AD20" i="25"/>
  <c r="AD21" i="25"/>
  <c r="AD25" i="25"/>
  <c r="AD26" i="25"/>
  <c r="AD27" i="25"/>
  <c r="AD28" i="25"/>
  <c r="AD29" i="25"/>
  <c r="AD30" i="25"/>
  <c r="AD31" i="25"/>
  <c r="AD32" i="25"/>
  <c r="AD33" i="25"/>
  <c r="AD34" i="25"/>
  <c r="AD35" i="25"/>
  <c r="AD11" i="25"/>
  <c r="AA12" i="25"/>
  <c r="AA13" i="25"/>
  <c r="AA14" i="25"/>
  <c r="AA15" i="25"/>
  <c r="AA16" i="25"/>
  <c r="AA17" i="25"/>
  <c r="AA18" i="25"/>
  <c r="AA19" i="25"/>
  <c r="AA20" i="25"/>
  <c r="AA21" i="25"/>
  <c r="AA22" i="25"/>
  <c r="AA24" i="25"/>
  <c r="AA25" i="25"/>
  <c r="AA26" i="25"/>
  <c r="AA27" i="25"/>
  <c r="AA28" i="25"/>
  <c r="AA29" i="25"/>
  <c r="AA30" i="25"/>
  <c r="AA31" i="25"/>
  <c r="AA32" i="25"/>
  <c r="AA33" i="25"/>
  <c r="AA34" i="25"/>
  <c r="AA35" i="25"/>
  <c r="X12" i="25"/>
  <c r="X13" i="25"/>
  <c r="X14" i="25"/>
  <c r="X15" i="25"/>
  <c r="X16" i="25"/>
  <c r="X17" i="25"/>
  <c r="X18" i="25"/>
  <c r="X19" i="25"/>
  <c r="X20" i="25"/>
  <c r="X21" i="25"/>
  <c r="X22" i="25"/>
  <c r="X24" i="25"/>
  <c r="X25" i="25"/>
  <c r="X26" i="25"/>
  <c r="X27" i="25"/>
  <c r="X28" i="25"/>
  <c r="X29" i="25"/>
  <c r="X30" i="25"/>
  <c r="X31" i="25"/>
  <c r="X32" i="25"/>
  <c r="X33" i="25"/>
  <c r="X34" i="25"/>
  <c r="X35" i="25"/>
  <c r="AA11" i="25"/>
  <c r="X11" i="25"/>
  <c r="U12" i="25"/>
  <c r="U13" i="25"/>
  <c r="U14" i="25"/>
  <c r="U15" i="25"/>
  <c r="U16" i="25"/>
  <c r="U17" i="25"/>
  <c r="U18" i="25"/>
  <c r="U19" i="25"/>
  <c r="U20" i="25"/>
  <c r="U21" i="25"/>
  <c r="U22" i="25"/>
  <c r="U24" i="25"/>
  <c r="U25" i="25"/>
  <c r="U26" i="25"/>
  <c r="U27" i="25"/>
  <c r="U28" i="25"/>
  <c r="U29" i="25"/>
  <c r="U30" i="25"/>
  <c r="U31" i="25"/>
  <c r="U32" i="25"/>
  <c r="U33" i="25"/>
  <c r="U34" i="25"/>
  <c r="U35" i="25"/>
  <c r="U11" i="25"/>
  <c r="R12" i="25"/>
  <c r="R13" i="25"/>
  <c r="R14" i="25"/>
  <c r="R15" i="25"/>
  <c r="R16" i="25"/>
  <c r="R17" i="25"/>
  <c r="R18" i="25"/>
  <c r="R19" i="25"/>
  <c r="R20" i="25"/>
  <c r="R21" i="25"/>
  <c r="R22" i="25"/>
  <c r="R24" i="25"/>
  <c r="R25" i="25"/>
  <c r="R26" i="25"/>
  <c r="R27" i="25"/>
  <c r="R28" i="25"/>
  <c r="R29" i="25"/>
  <c r="R30" i="25"/>
  <c r="R31" i="25"/>
  <c r="R32" i="25"/>
  <c r="R33" i="25"/>
  <c r="R34" i="25"/>
  <c r="R35" i="25"/>
  <c r="R11" i="25"/>
  <c r="O12" i="25"/>
  <c r="O13" i="25"/>
  <c r="O14" i="25"/>
  <c r="O15" i="25"/>
  <c r="O16" i="25"/>
  <c r="O17" i="25"/>
  <c r="O18" i="25"/>
  <c r="O19" i="25"/>
  <c r="O20" i="25"/>
  <c r="O21" i="25"/>
  <c r="O22" i="25"/>
  <c r="O24" i="25"/>
  <c r="O25" i="25"/>
  <c r="O26" i="25"/>
  <c r="O27" i="25"/>
  <c r="O28" i="25"/>
  <c r="O29" i="25"/>
  <c r="O30" i="25"/>
  <c r="O31" i="25"/>
  <c r="O32" i="25"/>
  <c r="O33" i="25"/>
  <c r="O34" i="25"/>
  <c r="O35" i="25"/>
  <c r="O11" i="25"/>
  <c r="L12" i="25"/>
  <c r="L13" i="25"/>
  <c r="L14" i="25"/>
  <c r="L15" i="25"/>
  <c r="L16" i="25"/>
  <c r="L17" i="25"/>
  <c r="L18" i="25"/>
  <c r="L19" i="25"/>
  <c r="L20" i="25"/>
  <c r="L21" i="25"/>
  <c r="L22" i="25"/>
  <c r="L24" i="25"/>
  <c r="L25" i="25"/>
  <c r="L26" i="25"/>
  <c r="L27" i="25"/>
  <c r="L28" i="25"/>
  <c r="L29" i="25"/>
  <c r="L30" i="25"/>
  <c r="L31" i="25"/>
  <c r="L32" i="25"/>
  <c r="L33" i="25"/>
  <c r="L34" i="25"/>
  <c r="L35" i="25"/>
  <c r="L11" i="25"/>
  <c r="I12" i="25"/>
  <c r="I13" i="25"/>
  <c r="I14" i="25"/>
  <c r="I15" i="25"/>
  <c r="I16" i="25"/>
  <c r="I17" i="25"/>
  <c r="I18" i="25"/>
  <c r="I19" i="25"/>
  <c r="I20" i="25"/>
  <c r="I21" i="25"/>
  <c r="I22" i="25"/>
  <c r="I24" i="25"/>
  <c r="I25" i="25"/>
  <c r="I26" i="25"/>
  <c r="I27" i="25"/>
  <c r="I28" i="25"/>
  <c r="I29" i="25"/>
  <c r="I30" i="25"/>
  <c r="I31" i="25"/>
  <c r="I32" i="25"/>
  <c r="I33" i="25"/>
  <c r="I34" i="25"/>
  <c r="I35" i="25"/>
  <c r="I11" i="25"/>
  <c r="F12" i="25"/>
  <c r="F13" i="25"/>
  <c r="F14" i="25"/>
  <c r="F15" i="25"/>
  <c r="F16" i="25"/>
  <c r="F17" i="25"/>
  <c r="F18" i="25"/>
  <c r="F19" i="25"/>
  <c r="F20" i="25"/>
  <c r="F21" i="25"/>
  <c r="F22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11" i="25"/>
  <c r="S26" i="26" l="1"/>
  <c r="S18" i="26"/>
  <c r="S34" i="26"/>
  <c r="S35" i="26"/>
  <c r="S32" i="26"/>
  <c r="S29" i="26"/>
  <c r="S22" i="26"/>
  <c r="S19" i="26"/>
  <c r="S17" i="26"/>
  <c r="S13" i="26"/>
  <c r="S31" i="26"/>
  <c r="S27" i="26"/>
  <c r="S24" i="26"/>
  <c r="S15" i="26"/>
  <c r="S33" i="26"/>
  <c r="S20" i="26"/>
  <c r="S16" i="26"/>
  <c r="S30" i="26"/>
  <c r="S23" i="26"/>
  <c r="S14" i="26"/>
  <c r="S28" i="26"/>
  <c r="S25" i="26"/>
  <c r="S21" i="26"/>
  <c r="S12" i="26"/>
  <c r="S11" i="26"/>
  <c r="AN11" i="36"/>
  <c r="AH23" i="25"/>
  <c r="AI23" i="25" s="1"/>
  <c r="AH34" i="25"/>
  <c r="AH33" i="25"/>
  <c r="AH32" i="25"/>
  <c r="AH31" i="25"/>
  <c r="AH30" i="25"/>
  <c r="AH29" i="25"/>
  <c r="AH28" i="25"/>
  <c r="AH27" i="25"/>
  <c r="AH26" i="25"/>
  <c r="AH25" i="25"/>
  <c r="AH24" i="25"/>
  <c r="AH22" i="25"/>
  <c r="AH21" i="25"/>
  <c r="AH20" i="25"/>
  <c r="AH19" i="25"/>
  <c r="AH18" i="25"/>
  <c r="AH17" i="25"/>
  <c r="AH16" i="25"/>
  <c r="AH15" i="25"/>
  <c r="AH14" i="25"/>
  <c r="AH13" i="25"/>
  <c r="AH12" i="25"/>
  <c r="O11" i="29"/>
  <c r="AJ11" i="29"/>
  <c r="AJ12" i="29"/>
  <c r="AJ13" i="29"/>
  <c r="AJ14" i="29"/>
  <c r="AJ15" i="29"/>
  <c r="AJ16" i="29"/>
  <c r="AJ17" i="29"/>
  <c r="AJ18" i="29"/>
  <c r="AJ19" i="29"/>
  <c r="AJ20" i="29"/>
  <c r="AJ21" i="29"/>
  <c r="AJ22" i="29"/>
  <c r="AJ23" i="29"/>
  <c r="AJ24" i="29"/>
  <c r="AJ25" i="29"/>
  <c r="AJ26" i="29"/>
  <c r="AJ27" i="29"/>
  <c r="AJ28" i="29"/>
  <c r="AJ29" i="29"/>
  <c r="AJ30" i="29"/>
  <c r="AJ31" i="29"/>
  <c r="AJ32" i="29"/>
  <c r="AJ33" i="29"/>
  <c r="AJ34" i="29"/>
  <c r="AJ35" i="29"/>
  <c r="AG11" i="29"/>
  <c r="AG12" i="29"/>
  <c r="AG13" i="29"/>
  <c r="AG14" i="29"/>
  <c r="AG15" i="29"/>
  <c r="AG16" i="29"/>
  <c r="AG17" i="29"/>
  <c r="AG18" i="29"/>
  <c r="AG19" i="29"/>
  <c r="AG20" i="29"/>
  <c r="AG21" i="29"/>
  <c r="AG22" i="29"/>
  <c r="AG23" i="29"/>
  <c r="AG24" i="29"/>
  <c r="AG25" i="29"/>
  <c r="AG26" i="29"/>
  <c r="AG27" i="29"/>
  <c r="AG28" i="29"/>
  <c r="AG29" i="29"/>
  <c r="AG30" i="29"/>
  <c r="AG31" i="29"/>
  <c r="AG32" i="29"/>
  <c r="AG33" i="29"/>
  <c r="AG34" i="29"/>
  <c r="AG35" i="29"/>
  <c r="AD11" i="29"/>
  <c r="AD12" i="29"/>
  <c r="AD13" i="29"/>
  <c r="AD14" i="29"/>
  <c r="AD15" i="29"/>
  <c r="AD16" i="29"/>
  <c r="AD17" i="29"/>
  <c r="AD18" i="29"/>
  <c r="AD19" i="29"/>
  <c r="AD20" i="29"/>
  <c r="AD21" i="29"/>
  <c r="AD22" i="29"/>
  <c r="AD23" i="29"/>
  <c r="AD24" i="29"/>
  <c r="AD25" i="29"/>
  <c r="AD26" i="29"/>
  <c r="AD27" i="29"/>
  <c r="AD28" i="29"/>
  <c r="AD29" i="29"/>
  <c r="AD30" i="29"/>
  <c r="AD31" i="29"/>
  <c r="AD32" i="29"/>
  <c r="AD33" i="29"/>
  <c r="AD34" i="29"/>
  <c r="AD35" i="29"/>
  <c r="AA11" i="29"/>
  <c r="AA12" i="29"/>
  <c r="AA13" i="29"/>
  <c r="AA14" i="29"/>
  <c r="AA15" i="29"/>
  <c r="AA16" i="29"/>
  <c r="AA17" i="29"/>
  <c r="AA18" i="29"/>
  <c r="AA19" i="29"/>
  <c r="AA20" i="29"/>
  <c r="AA21" i="29"/>
  <c r="AA22" i="29"/>
  <c r="AA23" i="29"/>
  <c r="AA24" i="29"/>
  <c r="AA25" i="29"/>
  <c r="AA26" i="29"/>
  <c r="AA27" i="29"/>
  <c r="AA28" i="29"/>
  <c r="AA29" i="29"/>
  <c r="AA30" i="29"/>
  <c r="AA31" i="29"/>
  <c r="AA32" i="29"/>
  <c r="AA33" i="29"/>
  <c r="AA34" i="29"/>
  <c r="AA35" i="29"/>
  <c r="X11" i="29"/>
  <c r="X12" i="29"/>
  <c r="X13" i="29"/>
  <c r="X14" i="29"/>
  <c r="X15" i="29"/>
  <c r="X16" i="29"/>
  <c r="X17" i="29"/>
  <c r="X18" i="29"/>
  <c r="X19" i="29"/>
  <c r="X20" i="29"/>
  <c r="X21" i="29"/>
  <c r="X22" i="29"/>
  <c r="X23" i="29"/>
  <c r="X24" i="29"/>
  <c r="X25" i="29"/>
  <c r="X26" i="29"/>
  <c r="X27" i="29"/>
  <c r="X28" i="29"/>
  <c r="X29" i="29"/>
  <c r="X30" i="29"/>
  <c r="X31" i="29"/>
  <c r="X32" i="29"/>
  <c r="X33" i="29"/>
  <c r="X34" i="29"/>
  <c r="X35" i="29"/>
  <c r="U11" i="29"/>
  <c r="U12" i="29"/>
  <c r="U13" i="29"/>
  <c r="U14" i="29"/>
  <c r="U15" i="29"/>
  <c r="U16" i="29"/>
  <c r="U17" i="29"/>
  <c r="U18" i="29"/>
  <c r="U19" i="29"/>
  <c r="U20" i="29"/>
  <c r="U21" i="29"/>
  <c r="U22" i="29"/>
  <c r="U23" i="29"/>
  <c r="U24" i="29"/>
  <c r="U25" i="29"/>
  <c r="U26" i="29"/>
  <c r="U27" i="29"/>
  <c r="U28" i="29"/>
  <c r="U29" i="29"/>
  <c r="U30" i="29"/>
  <c r="U31" i="29"/>
  <c r="U32" i="29"/>
  <c r="U33" i="29"/>
  <c r="U34" i="29"/>
  <c r="U35" i="29"/>
  <c r="R11" i="29"/>
  <c r="R12" i="29"/>
  <c r="R13" i="29"/>
  <c r="R14" i="29"/>
  <c r="R15" i="29"/>
  <c r="R16" i="29"/>
  <c r="R17" i="29"/>
  <c r="R18" i="29"/>
  <c r="R19" i="29"/>
  <c r="R20" i="29"/>
  <c r="R21" i="29"/>
  <c r="R22" i="29"/>
  <c r="R23" i="29"/>
  <c r="R24" i="29"/>
  <c r="R25" i="29"/>
  <c r="R26" i="29"/>
  <c r="R27" i="29"/>
  <c r="R28" i="29"/>
  <c r="R29" i="29"/>
  <c r="R30" i="29"/>
  <c r="R31" i="29"/>
  <c r="R32" i="29"/>
  <c r="R33" i="29"/>
  <c r="R34" i="29"/>
  <c r="R35" i="29"/>
  <c r="O12" i="29"/>
  <c r="O13" i="29"/>
  <c r="O14" i="29"/>
  <c r="O15" i="29"/>
  <c r="O16" i="29"/>
  <c r="O17" i="29"/>
  <c r="O18" i="29"/>
  <c r="O19" i="29"/>
  <c r="O20" i="29"/>
  <c r="O21" i="29"/>
  <c r="O22" i="29"/>
  <c r="O23" i="29"/>
  <c r="O24" i="29"/>
  <c r="O25" i="29"/>
  <c r="O26" i="29"/>
  <c r="O27" i="29"/>
  <c r="O28" i="29"/>
  <c r="O29" i="29"/>
  <c r="O30" i="29"/>
  <c r="O31" i="29"/>
  <c r="O32" i="29"/>
  <c r="O33" i="29"/>
  <c r="O34" i="29"/>
  <c r="O35" i="29"/>
  <c r="L11" i="29"/>
  <c r="L12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9" i="29"/>
  <c r="L30" i="29"/>
  <c r="L31" i="29"/>
  <c r="L32" i="29"/>
  <c r="L33" i="29"/>
  <c r="L34" i="29"/>
  <c r="L35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29" i="29"/>
  <c r="I30" i="29"/>
  <c r="I31" i="29"/>
  <c r="I32" i="29"/>
  <c r="I33" i="29"/>
  <c r="I34" i="29"/>
  <c r="I35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27" i="29"/>
  <c r="F28" i="29"/>
  <c r="F29" i="29"/>
  <c r="F30" i="29"/>
  <c r="F31" i="29"/>
  <c r="F32" i="29"/>
  <c r="F33" i="29"/>
  <c r="F34" i="29"/>
  <c r="F35" i="29"/>
  <c r="AJ10" i="29"/>
  <c r="AG10" i="29"/>
  <c r="AD10" i="29"/>
  <c r="AA10" i="29"/>
  <c r="X10" i="29"/>
  <c r="U10" i="29"/>
  <c r="R10" i="29"/>
  <c r="O10" i="29"/>
  <c r="L10" i="29"/>
  <c r="I10" i="29"/>
  <c r="F10" i="29"/>
  <c r="AK35" i="29" l="1"/>
  <c r="AL35" i="29" s="1"/>
  <c r="AK34" i="29"/>
  <c r="AK33" i="29"/>
  <c r="AK32" i="29"/>
  <c r="AK31" i="29"/>
  <c r="AK30" i="29"/>
  <c r="AK29" i="29"/>
  <c r="AK28" i="29"/>
  <c r="AK27" i="29"/>
  <c r="AK26" i="29"/>
  <c r="AK25" i="29"/>
  <c r="AK24" i="29"/>
  <c r="AK23" i="29"/>
  <c r="AK22" i="29"/>
  <c r="AK21" i="29"/>
  <c r="AK20" i="29"/>
  <c r="AK19" i="29"/>
  <c r="AK18" i="29"/>
  <c r="AK17" i="29"/>
  <c r="AK16" i="29"/>
  <c r="AK15" i="29"/>
  <c r="AK14" i="29"/>
  <c r="AK13" i="29"/>
  <c r="AK12" i="29"/>
  <c r="AK11" i="29"/>
  <c r="AK10" i="29"/>
  <c r="AH11" i="23"/>
  <c r="AH16" i="23"/>
  <c r="AG11" i="23"/>
  <c r="AG12" i="23"/>
  <c r="AG13" i="23"/>
  <c r="AG14" i="23"/>
  <c r="AG15" i="23"/>
  <c r="AG16" i="23"/>
  <c r="AG17" i="23"/>
  <c r="AG18" i="23"/>
  <c r="AG19" i="23"/>
  <c r="AG20" i="23"/>
  <c r="AG21" i="23"/>
  <c r="AG22" i="23"/>
  <c r="AG23" i="23"/>
  <c r="AG24" i="23"/>
  <c r="AG25" i="23"/>
  <c r="AG26" i="23"/>
  <c r="AG27" i="23"/>
  <c r="AG28" i="23"/>
  <c r="AG29" i="23"/>
  <c r="AG30" i="23"/>
  <c r="AD11" i="23"/>
  <c r="AD12" i="23"/>
  <c r="AD13" i="23"/>
  <c r="AD14" i="23"/>
  <c r="AD15" i="23"/>
  <c r="AD16" i="23"/>
  <c r="AD17" i="23"/>
  <c r="AD18" i="23"/>
  <c r="AD19" i="23"/>
  <c r="AD20" i="23"/>
  <c r="AD21" i="23"/>
  <c r="AD22" i="23"/>
  <c r="AD23" i="23"/>
  <c r="AD24" i="23"/>
  <c r="AD25" i="23"/>
  <c r="AD26" i="23"/>
  <c r="AD27" i="23"/>
  <c r="AD28" i="23"/>
  <c r="AD29" i="23"/>
  <c r="AD30" i="23"/>
  <c r="AA11" i="23"/>
  <c r="AA12" i="23"/>
  <c r="AA13" i="23"/>
  <c r="AA14" i="23"/>
  <c r="AA15" i="23"/>
  <c r="AA16" i="23"/>
  <c r="AA17" i="23"/>
  <c r="AA18" i="23"/>
  <c r="AA19" i="23"/>
  <c r="AA20" i="23"/>
  <c r="AA21" i="23"/>
  <c r="AA22" i="23"/>
  <c r="AA23" i="23"/>
  <c r="AA24" i="23"/>
  <c r="AA25" i="23"/>
  <c r="AA26" i="23"/>
  <c r="AA27" i="23"/>
  <c r="AA28" i="23"/>
  <c r="AA29" i="23"/>
  <c r="AA30" i="23"/>
  <c r="X11" i="23"/>
  <c r="X12" i="23"/>
  <c r="X13" i="23"/>
  <c r="X14" i="23"/>
  <c r="X15" i="23"/>
  <c r="X16" i="23"/>
  <c r="X17" i="23"/>
  <c r="X18" i="23"/>
  <c r="X19" i="23"/>
  <c r="X20" i="23"/>
  <c r="X21" i="23"/>
  <c r="X22" i="23"/>
  <c r="X23" i="23"/>
  <c r="X24" i="23"/>
  <c r="X25" i="23"/>
  <c r="X26" i="23"/>
  <c r="X27" i="23"/>
  <c r="X28" i="23"/>
  <c r="X29" i="23"/>
  <c r="X30" i="23"/>
  <c r="U11" i="23"/>
  <c r="U12" i="23"/>
  <c r="U13" i="23"/>
  <c r="U14" i="23"/>
  <c r="U15" i="23"/>
  <c r="U16" i="23"/>
  <c r="U17" i="23"/>
  <c r="U18" i="23"/>
  <c r="U19" i="23"/>
  <c r="U20" i="23"/>
  <c r="U21" i="23"/>
  <c r="U22" i="23"/>
  <c r="U23" i="23"/>
  <c r="U24" i="23"/>
  <c r="U25" i="23"/>
  <c r="U26" i="23"/>
  <c r="U27" i="23"/>
  <c r="U28" i="23"/>
  <c r="U29" i="23"/>
  <c r="U30" i="23"/>
  <c r="R11" i="23"/>
  <c r="R12" i="23"/>
  <c r="R13" i="23"/>
  <c r="R14" i="23"/>
  <c r="R15" i="23"/>
  <c r="R16" i="23"/>
  <c r="R17" i="23"/>
  <c r="R18" i="23"/>
  <c r="R19" i="23"/>
  <c r="R20" i="23"/>
  <c r="R21" i="23"/>
  <c r="R22" i="23"/>
  <c r="R23" i="23"/>
  <c r="R24" i="23"/>
  <c r="R25" i="23"/>
  <c r="R26" i="23"/>
  <c r="R27" i="23"/>
  <c r="R28" i="23"/>
  <c r="R29" i="23"/>
  <c r="R30" i="23"/>
  <c r="O11" i="23"/>
  <c r="O12" i="23"/>
  <c r="O13" i="23"/>
  <c r="O14" i="23"/>
  <c r="O15" i="23"/>
  <c r="O16" i="23"/>
  <c r="O17" i="23"/>
  <c r="O18" i="23"/>
  <c r="O19" i="23"/>
  <c r="O20" i="23"/>
  <c r="O21" i="23"/>
  <c r="O22" i="23"/>
  <c r="O23" i="23"/>
  <c r="O24" i="23"/>
  <c r="O25" i="23"/>
  <c r="O26" i="23"/>
  <c r="O27" i="23"/>
  <c r="O28" i="23"/>
  <c r="O29" i="23"/>
  <c r="O3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AG10" i="23"/>
  <c r="AD10" i="23"/>
  <c r="AA10" i="23"/>
  <c r="X10" i="23"/>
  <c r="U10" i="23"/>
  <c r="R10" i="23"/>
  <c r="O10" i="23"/>
  <c r="L10" i="23"/>
  <c r="I10" i="23"/>
  <c r="F11" i="23"/>
  <c r="F12" i="23"/>
  <c r="F13" i="23"/>
  <c r="F14" i="23"/>
  <c r="F15" i="23"/>
  <c r="F16" i="23"/>
  <c r="F17" i="23"/>
  <c r="F18" i="23"/>
  <c r="AH18" i="23" s="1"/>
  <c r="F19" i="23"/>
  <c r="F20" i="23"/>
  <c r="F21" i="23"/>
  <c r="F22" i="23"/>
  <c r="F23" i="23"/>
  <c r="F24" i="23"/>
  <c r="F25" i="23"/>
  <c r="F26" i="23"/>
  <c r="F27" i="23"/>
  <c r="F28" i="23"/>
  <c r="F29" i="23"/>
  <c r="F30" i="23"/>
  <c r="F10" i="23"/>
  <c r="AH30" i="23" l="1"/>
  <c r="AH29" i="23"/>
  <c r="AH28" i="23"/>
  <c r="AH27" i="23"/>
  <c r="AH26" i="23"/>
  <c r="AH25" i="23"/>
  <c r="AH24" i="23"/>
  <c r="AH23" i="23"/>
  <c r="AH22" i="23"/>
  <c r="AH21" i="23"/>
  <c r="AH20" i="23"/>
  <c r="AH19" i="23"/>
  <c r="AH17" i="23"/>
  <c r="AH15" i="23"/>
  <c r="AH14" i="23"/>
  <c r="AH13" i="23"/>
  <c r="AH12" i="23"/>
  <c r="AH10" i="23"/>
  <c r="AO18" i="36"/>
  <c r="AO19" i="36"/>
  <c r="AO20" i="36"/>
  <c r="AJ31" i="22"/>
  <c r="AK31" i="22" s="1"/>
  <c r="AJ32" i="22"/>
  <c r="AK32" i="22" s="1"/>
  <c r="AJ33" i="22"/>
  <c r="AK33" i="22" s="1"/>
  <c r="AJ34" i="22"/>
  <c r="AK34" i="22" s="1"/>
  <c r="AJ35" i="22"/>
  <c r="AK35" i="22"/>
  <c r="AJ36" i="22"/>
  <c r="AK36" i="22" s="1"/>
  <c r="AJ37" i="22"/>
  <c r="AK37" i="22" s="1"/>
  <c r="AJ38" i="22"/>
  <c r="AK38" i="22" s="1"/>
  <c r="AJ39" i="22"/>
  <c r="AK39" i="22" s="1"/>
  <c r="AJ40" i="22"/>
  <c r="AK40" i="22" s="1"/>
  <c r="G64" i="33" l="1"/>
  <c r="G65" i="33"/>
  <c r="G63" i="33"/>
  <c r="AO12" i="36" l="1"/>
  <c r="AO13" i="36"/>
  <c r="AO11" i="36"/>
  <c r="AO15" i="36"/>
  <c r="AO14" i="36"/>
  <c r="AO16" i="36"/>
  <c r="AO17" i="36"/>
  <c r="G46" i="33" l="1"/>
  <c r="G47" i="33"/>
  <c r="G45" i="33"/>
  <c r="AJ24" i="22" l="1"/>
  <c r="AK24" i="22" s="1"/>
  <c r="AJ22" i="22"/>
  <c r="AK22" i="22" s="1"/>
  <c r="AI14" i="23" l="1"/>
  <c r="AI12" i="23"/>
  <c r="AI16" i="23"/>
  <c r="AI18" i="23"/>
  <c r="AI29" i="23"/>
  <c r="AI10" i="23"/>
  <c r="AI23" i="23"/>
  <c r="AI25" i="23"/>
  <c r="AI27" i="23"/>
  <c r="AI11" i="23"/>
  <c r="AI13" i="23"/>
  <c r="AI15" i="23"/>
  <c r="AI17" i="23"/>
  <c r="AI19" i="23"/>
  <c r="AI28" i="23"/>
  <c r="AI30" i="23"/>
  <c r="AI20" i="23"/>
  <c r="AI22" i="23"/>
  <c r="AI24" i="23"/>
  <c r="AI26" i="23"/>
  <c r="AI21" i="23"/>
  <c r="AJ10" i="22"/>
  <c r="AK10" i="22" s="1"/>
  <c r="AK11" i="22"/>
  <c r="AJ13" i="22"/>
  <c r="AK13" i="22" s="1"/>
  <c r="AJ15" i="22"/>
  <c r="AK15" i="22" s="1"/>
  <c r="AJ19" i="22"/>
  <c r="AK19" i="22" s="1"/>
  <c r="AJ28" i="22"/>
  <c r="AK28" i="22" s="1"/>
  <c r="AJ30" i="22"/>
  <c r="AK30" i="22" s="1"/>
  <c r="AJ14" i="22"/>
  <c r="AK14" i="22" s="1"/>
  <c r="AJ12" i="22"/>
  <c r="AK12" i="22" s="1"/>
  <c r="AJ29" i="22"/>
  <c r="AK29" i="22" s="1"/>
  <c r="AJ21" i="22"/>
  <c r="AK21" i="22" s="1"/>
  <c r="AJ25" i="22"/>
  <c r="AK25" i="22" s="1"/>
  <c r="AJ27" i="22"/>
  <c r="AK27" i="22" s="1"/>
  <c r="AL34" i="29"/>
  <c r="AL32" i="29"/>
  <c r="AL30" i="29"/>
  <c r="AL28" i="29"/>
  <c r="AL26" i="29"/>
  <c r="AL24" i="29"/>
  <c r="AL20" i="29"/>
  <c r="AL16" i="29"/>
  <c r="AL15" i="29"/>
  <c r="AL13" i="29"/>
  <c r="AL11" i="29"/>
  <c r="AL18" i="29" l="1"/>
  <c r="AL10" i="29"/>
  <c r="AL12" i="29"/>
  <c r="AL22" i="29"/>
  <c r="AL14" i="29"/>
  <c r="AL17" i="29"/>
  <c r="AL19" i="29"/>
  <c r="AL21" i="29"/>
  <c r="AL23" i="29"/>
  <c r="AL25" i="29"/>
  <c r="AL27" i="29"/>
  <c r="AL29" i="29"/>
  <c r="AL31" i="29"/>
  <c r="AL33" i="29"/>
  <c r="T28" i="26" l="1"/>
  <c r="T30" i="26"/>
  <c r="T31" i="26"/>
  <c r="T20" i="26"/>
  <c r="T35" i="26"/>
  <c r="T11" i="26"/>
  <c r="T34" i="26"/>
  <c r="T33" i="26"/>
  <c r="T32" i="26"/>
  <c r="T29" i="26"/>
  <c r="T27" i="26"/>
  <c r="T26" i="26"/>
  <c r="T25" i="26"/>
  <c r="T24" i="26"/>
  <c r="T23" i="26"/>
  <c r="T22" i="26"/>
  <c r="T21" i="26"/>
  <c r="T19" i="26"/>
  <c r="T18" i="26"/>
  <c r="T17" i="26"/>
  <c r="T16" i="26"/>
  <c r="T15" i="26"/>
  <c r="T14" i="26"/>
  <c r="T13" i="26"/>
  <c r="T12" i="26"/>
  <c r="AI11" i="25" l="1"/>
  <c r="AI14" i="25"/>
  <c r="AI13" i="25"/>
  <c r="AI20" i="25"/>
  <c r="AI12" i="25"/>
  <c r="AI35" i="25"/>
  <c r="AI34" i="25"/>
  <c r="AI33" i="25"/>
  <c r="AI32" i="25"/>
  <c r="AI31" i="25"/>
  <c r="AI30" i="25"/>
  <c r="AI29" i="25"/>
  <c r="AI28" i="25"/>
  <c r="AI27" i="25"/>
  <c r="AI26" i="25"/>
  <c r="AI25" i="25"/>
  <c r="AI24" i="25"/>
  <c r="AI22" i="25"/>
  <c r="AI21" i="25"/>
  <c r="AI19" i="25"/>
  <c r="AI18" i="25"/>
  <c r="AI17" i="25"/>
  <c r="AI16" i="25"/>
  <c r="AI15" i="25"/>
</calcChain>
</file>

<file path=xl/comments1.xml><?xml version="1.0" encoding="utf-8"?>
<comments xmlns="http://schemas.openxmlformats.org/spreadsheetml/2006/main">
  <authors>
    <author>Scop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Scop: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<sst xmlns="http://schemas.openxmlformats.org/spreadsheetml/2006/main" count="831" uniqueCount="411">
  <si>
    <t>Roll No</t>
  </si>
  <si>
    <t>Exam seat No</t>
  </si>
  <si>
    <t>Name of Candidate</t>
  </si>
  <si>
    <t>BRM</t>
  </si>
  <si>
    <t>PM</t>
  </si>
  <si>
    <t xml:space="preserve">              SVSPM</t>
  </si>
  <si>
    <t>ALMALA TQ-AUSA DIST-LATUR</t>
  </si>
  <si>
    <t>Class: Pharm D I year</t>
  </si>
  <si>
    <t>ROLL. NO.</t>
  </si>
  <si>
    <t>NAME</t>
  </si>
  <si>
    <t>Exam seat no.</t>
  </si>
  <si>
    <t>HAP</t>
  </si>
  <si>
    <t>P'ceutics</t>
  </si>
  <si>
    <t>MB</t>
  </si>
  <si>
    <t>POC</t>
  </si>
  <si>
    <t>PIC</t>
  </si>
  <si>
    <t>RB/RM</t>
  </si>
  <si>
    <t>Result</t>
  </si>
  <si>
    <t>TH</t>
  </si>
  <si>
    <t>PR</t>
  </si>
  <si>
    <t xml:space="preserve">TH </t>
  </si>
  <si>
    <t>TOTAL</t>
  </si>
  <si>
    <t>INT</t>
  </si>
  <si>
    <t>EXT</t>
  </si>
  <si>
    <t>INT EXT</t>
  </si>
  <si>
    <t xml:space="preserve">INT EXT </t>
  </si>
  <si>
    <t>%</t>
  </si>
  <si>
    <t>EXAM SEAT NO.</t>
  </si>
  <si>
    <t>PAP</t>
  </si>
  <si>
    <t>Pcol-I</t>
  </si>
  <si>
    <t>CP</t>
  </si>
  <si>
    <t>PT-I</t>
  </si>
  <si>
    <t>Total</t>
  </si>
  <si>
    <t>GRADE</t>
  </si>
  <si>
    <t>SR. NO.</t>
  </si>
  <si>
    <t>PCOL-II</t>
  </si>
  <si>
    <t>PA</t>
  </si>
  <si>
    <t>PT-II</t>
  </si>
  <si>
    <t>PJ</t>
  </si>
  <si>
    <t>PF</t>
  </si>
  <si>
    <t>MC</t>
  </si>
  <si>
    <t>R. NO.</t>
  </si>
  <si>
    <t>PT-III</t>
  </si>
  <si>
    <t>HP</t>
  </si>
  <si>
    <t>CT</t>
  </si>
  <si>
    <t>TH     PR</t>
  </si>
  <si>
    <t xml:space="preserve">clinical research </t>
  </si>
  <si>
    <t xml:space="preserve">TH    </t>
  </si>
  <si>
    <t>PE &amp; PE</t>
  </si>
  <si>
    <t xml:space="preserve">CLARKSHIP </t>
  </si>
  <si>
    <t xml:space="preserve">PROJECT WORK </t>
  </si>
  <si>
    <t xml:space="preserve">TH     </t>
  </si>
  <si>
    <t>BPPK</t>
  </si>
  <si>
    <t>PT-I &amp; II</t>
  </si>
  <si>
    <t>Pharm D I</t>
  </si>
  <si>
    <t>Pharm D II</t>
  </si>
  <si>
    <t>Pharm D III</t>
  </si>
  <si>
    <t>Pharm D IV</t>
  </si>
  <si>
    <t>Pharm D V</t>
  </si>
  <si>
    <t xml:space="preserve">INT </t>
  </si>
  <si>
    <t>Pass</t>
  </si>
  <si>
    <t xml:space="preserve">Fail </t>
  </si>
  <si>
    <t>Name of Staff</t>
  </si>
  <si>
    <t>Subject</t>
  </si>
  <si>
    <t>BAJPAI RITU SANTOSH</t>
  </si>
  <si>
    <t>BHISE ANJALI SHRIMANT</t>
  </si>
  <si>
    <t>CHAME SAKSHI PRADIP</t>
  </si>
  <si>
    <t>DALVI PUJA GAJANAN</t>
  </si>
  <si>
    <t>DAREKAR ANKITA VILAS</t>
  </si>
  <si>
    <t>DURGAM GAUTAM BANAYYA</t>
  </si>
  <si>
    <t>FULE SANJEEVANI SANJEEV</t>
  </si>
  <si>
    <t>KARPE AARTI SHRISHAIL</t>
  </si>
  <si>
    <t>KAWALE ROHINI GOROBA</t>
  </si>
  <si>
    <t>KHOND ARYA KISHOR</t>
  </si>
  <si>
    <t>KOTGIRE OMKAR ARVIND</t>
  </si>
  <si>
    <t>KOTHARI NISHA MAHENDRA</t>
  </si>
  <si>
    <t>KSHIRSAGAR PANKAJ MUKUND</t>
  </si>
  <si>
    <t>MISAL SHIVDARSHAN KISHAN</t>
  </si>
  <si>
    <t>MORE YASH UDAYBHANU</t>
  </si>
  <si>
    <t>MUDHALKAR KARAN SUBHASH</t>
  </si>
  <si>
    <t>MUNDHE BI PUSHKAR PRALHAD</t>
  </si>
  <si>
    <t>PARDE SUSHAMA SANJAY</t>
  </si>
  <si>
    <t>PATIL AMARJEET ANANDRAO</t>
  </si>
  <si>
    <t>SARVADE VIJAYKUMAR VILAS</t>
  </si>
  <si>
    <t>SAYYED MEHRAJ JABBAR</t>
  </si>
  <si>
    <t>THOTE MAYURI RAMHARI</t>
  </si>
  <si>
    <t>ULAGADDE SOHAM PRABHAKAR</t>
  </si>
  <si>
    <t>VYAWAHARE GAURAV SHYAM</t>
  </si>
  <si>
    <t>WAGHMARE GAYATRI PRADIPKUMAR</t>
  </si>
  <si>
    <t>BAGWAN AZEEM MANNAN</t>
  </si>
  <si>
    <t>BANSODE VAISHNAVI BALAJI</t>
  </si>
  <si>
    <t>BHOSALE ROHIT SANJIV</t>
  </si>
  <si>
    <t>CHORDIYA DIVYA RAMESH</t>
  </si>
  <si>
    <t>GABALE VAIBHAV NARAYAN</t>
  </si>
  <si>
    <t>GUPTA SANJANA SANJAY</t>
  </si>
  <si>
    <t>HASARGUNDE SANGMESH JITENDRA</t>
  </si>
  <si>
    <t>HATTE SHREYA SACHIN</t>
  </si>
  <si>
    <t>KADAM AKANKSHA SHRIRANG</t>
  </si>
  <si>
    <t>MAHESHAN DARSHANA YASHWANT</t>
  </si>
  <si>
    <t>MEHTRE GAURI RAMESHWAR</t>
  </si>
  <si>
    <t>MULGIR AACHAL DIGAMBAR</t>
  </si>
  <si>
    <t>PATHAN ASMA IMAM</t>
  </si>
  <si>
    <t>PATIL SAKSHI PRASHANT</t>
  </si>
  <si>
    <t>QURESHI KHULOOD MOHAMMAD SAIFULLAH</t>
  </si>
  <si>
    <t xml:space="preserve">RAMANSHETTI ONKAR DINESH </t>
  </si>
  <si>
    <t>RATHOD SHIVANI BANDU</t>
  </si>
  <si>
    <t>SAWARKAR JAYSHRI ASHOK</t>
  </si>
  <si>
    <t>SHENDAGE YOGESH HANUMANT</t>
  </si>
  <si>
    <t>SHINDE AKANKSHA DEVIDASRAO</t>
  </si>
  <si>
    <t>SYED AFNAAN NAAZ</t>
  </si>
  <si>
    <t>UPASE NARSING ASHOKRAO</t>
  </si>
  <si>
    <t>WADEKAR VISHAL BALAJI</t>
  </si>
  <si>
    <t xml:space="preserve">YADAV ANIL KUMAR NAGINA </t>
  </si>
  <si>
    <t>ATHAWALE RUTURAJ CHANDRASHEKHAR</t>
  </si>
  <si>
    <t>BEMBDE RUTUJA SHARAD</t>
  </si>
  <si>
    <t>BHADARGE AMIT HANMANT</t>
  </si>
  <si>
    <t>BHANGE SHIVANI ARUN</t>
  </si>
  <si>
    <t>BHISE PRANJALI PRAMOD</t>
  </si>
  <si>
    <t>BHOSALE RUSHIKESH SHATRUGHAN</t>
  </si>
  <si>
    <t>BODKHE PRUTHVI RAVI</t>
  </si>
  <si>
    <t>BORALKAR ROHAN RAJKUMAR</t>
  </si>
  <si>
    <t>GAIKWAD ROHAN DINKAR</t>
  </si>
  <si>
    <t>GAWALI PRAVIN FULCHAND</t>
  </si>
  <si>
    <t>JADHAV AKANKSHA BALASAHEB</t>
  </si>
  <si>
    <t>KABRA VINAY SHRIRAM</t>
  </si>
  <si>
    <t>KAMBLE PANDURANG NARAYAN</t>
  </si>
  <si>
    <t>KASLE UJJWAL SHRIKANT</t>
  </si>
  <si>
    <t>MANE PRANJALI PANDURANG</t>
  </si>
  <si>
    <t>NILAMWAR SHWETA SANJEEV</t>
  </si>
  <si>
    <t xml:space="preserve">PADOLE RUSHIKESH GANESHRAO </t>
  </si>
  <si>
    <t>PANCHAL PRAGATI SHIVAJI</t>
  </si>
  <si>
    <t>PAWAR MAHESH GUNVANT</t>
  </si>
  <si>
    <t>PAWAR RATNADEEP DADASAHEB</t>
  </si>
  <si>
    <t>PHUTKE DHIRAJ DILIP</t>
  </si>
  <si>
    <t>SALUNKE ROHAN KASHINATH</t>
  </si>
  <si>
    <t>WAGHMARE SWAPNALI RAMA</t>
  </si>
  <si>
    <t>ZUNJARE SANAT RAJENDRA</t>
  </si>
  <si>
    <t>PATHO</t>
  </si>
  <si>
    <t>PCOL-I</t>
  </si>
  <si>
    <t>CR</t>
  </si>
  <si>
    <t>PE&amp;PE</t>
  </si>
  <si>
    <t>CPTDM</t>
  </si>
  <si>
    <t>Pharm D  PB -I YEAR</t>
  </si>
  <si>
    <t>Pharm D  PB -II YEAR</t>
  </si>
  <si>
    <t>BADGIRE AKASH BALAJI</t>
  </si>
  <si>
    <t>BHAND KARTIK RAGHUNATH</t>
  </si>
  <si>
    <t>CHALAK ANUJA CHANDRAKANT</t>
  </si>
  <si>
    <t>CHAVAN SANIKA AKRUR</t>
  </si>
  <si>
    <t>FUTANE SNEHAL TANAJI</t>
  </si>
  <si>
    <t>GULFAROSH SUMAYYA JAHIRSAB</t>
  </si>
  <si>
    <t>KOKATE KANCHAN TIRAMDAS</t>
  </si>
  <si>
    <t>MANE ASTHA ADITYA</t>
  </si>
  <si>
    <t>MIRASE ANUJA DNYANESHWAR</t>
  </si>
  <si>
    <t>SHAIKH MANSALWA ABDUL SAJID</t>
  </si>
  <si>
    <t>SHAIKH MASEERA RAFIK</t>
  </si>
  <si>
    <t>SAWALE SHRADDHA ANNARAO</t>
  </si>
  <si>
    <t>SWAMI SHIVPRASAD SHANKAR</t>
  </si>
  <si>
    <t>SWAMI SMITA VIRBHADRA</t>
  </si>
  <si>
    <t>SWAMI YOGIRAJ DAYANAND</t>
  </si>
  <si>
    <t>ULFE GOVINDA BALAJI</t>
  </si>
  <si>
    <t>RM</t>
  </si>
  <si>
    <t xml:space="preserve">Ms. Chandrawanshi M.J </t>
  </si>
  <si>
    <t xml:space="preserve">MR. Sassane </t>
  </si>
  <si>
    <t>Mr. Wagdare S. S.</t>
  </si>
  <si>
    <t>PT I &amp;II</t>
  </si>
  <si>
    <t>MURUMKAR KRUSHNKUMAR HANUMANT</t>
  </si>
  <si>
    <t>RAUT TRINETRA ANIL</t>
  </si>
  <si>
    <t xml:space="preserve">TOTAL OUT OF 1000 </t>
  </si>
  <si>
    <t>PH</t>
  </si>
  <si>
    <t>RANK 1</t>
  </si>
  <si>
    <t>RANK 2</t>
  </si>
  <si>
    <t>RANK 3</t>
  </si>
  <si>
    <t>PHARM D FIRST YEAR</t>
  </si>
  <si>
    <t>PHARM D SECOND YEAR</t>
  </si>
  <si>
    <t>PHARM D THIRD YEAR</t>
  </si>
  <si>
    <t xml:space="preserve">Clinical Research </t>
  </si>
  <si>
    <t>SHIVLINGESHWAR COLLEGE OF PHARMACY</t>
  </si>
  <si>
    <t xml:space="preserve">   ANNUAL PRACTICAL &amp; THEORY EXAMINATION   2023-24</t>
  </si>
  <si>
    <t>Class: Pharm D PB-I Year</t>
  </si>
  <si>
    <t>Class: Pharm D - II Year</t>
  </si>
  <si>
    <t>Class: Pharm D - III Year</t>
  </si>
  <si>
    <t>Class: Pharm D - IV year</t>
  </si>
  <si>
    <t>Class: Pharm D PB-II Year</t>
  </si>
  <si>
    <t>Class: Pharm D - V year</t>
  </si>
  <si>
    <t>Roll NO</t>
  </si>
  <si>
    <t>RESULT %</t>
  </si>
  <si>
    <t>PHARM D PB - I YEAR</t>
  </si>
  <si>
    <t>PHARM D FOURTH YEAR</t>
  </si>
  <si>
    <t>PHARM D PB - II YEAR</t>
  </si>
  <si>
    <t>PHARM D FIFTH YEAR</t>
  </si>
  <si>
    <t>ABHANGE KHANDU SHRIMANT</t>
  </si>
  <si>
    <t>UF3401</t>
  </si>
  <si>
    <t xml:space="preserve">ALGULE SHREYA SHRIMANT  </t>
  </si>
  <si>
    <t>UF3402</t>
  </si>
  <si>
    <t>ALMALE VAISHNAVI UNKESHWAR</t>
  </si>
  <si>
    <t>UF3403</t>
  </si>
  <si>
    <t>BHONSLE ANUSHKA SURESH</t>
  </si>
  <si>
    <t>UF3404</t>
  </si>
  <si>
    <t xml:space="preserve">CHAUDHARY KHANSA RAHIN AYYUB  </t>
  </si>
  <si>
    <t>UF3405</t>
  </si>
  <si>
    <t>DAREKAR PRAGATI DHANRAJ</t>
  </si>
  <si>
    <t>UF3406</t>
  </si>
  <si>
    <t>DHAPPADHULE ADITYA YUVRAJ</t>
  </si>
  <si>
    <t>UF3407</t>
  </si>
  <si>
    <t>DHARASHIVE RUDRESH KAPIL</t>
  </si>
  <si>
    <t>UF3408</t>
  </si>
  <si>
    <t>GAIKWAD ROHIT SHRIAM</t>
  </si>
  <si>
    <t>UF3409</t>
  </si>
  <si>
    <t>GHONGADE SUJAL SHASHIKANT</t>
  </si>
  <si>
    <t>UF3410</t>
  </si>
  <si>
    <t>GOLE AISHWARYA MUKUND</t>
  </si>
  <si>
    <t>UF3411</t>
  </si>
  <si>
    <t>GORE DHANSHRI BALASAHEB</t>
  </si>
  <si>
    <t>UF3412</t>
  </si>
  <si>
    <t>KADAM PALLAVI NARAYAN</t>
  </si>
  <si>
    <t>UF3413</t>
  </si>
  <si>
    <t>KALYANE SAIRAJ VISHWANATH</t>
  </si>
  <si>
    <t>UF3414</t>
  </si>
  <si>
    <t>KARADKHELE AISHWARYA HANMANT</t>
  </si>
  <si>
    <t>UF3415</t>
  </si>
  <si>
    <t>KAWALE SIDDHIKA BAPURAO</t>
  </si>
  <si>
    <t>UF3416</t>
  </si>
  <si>
    <t>KENDRE RAJNANDINI RAJKUMAR</t>
  </si>
  <si>
    <t>UF3417</t>
  </si>
  <si>
    <t>KUDALE VAISHNAVI MAHESH</t>
  </si>
  <si>
    <t>UF3418</t>
  </si>
  <si>
    <t>MARTAND YASHASHRI RAMLING</t>
  </si>
  <si>
    <t>UF3419</t>
  </si>
  <si>
    <t>MUTKULE VAIBHAV KAILAS</t>
  </si>
  <si>
    <t>UF3420</t>
  </si>
  <si>
    <t>NARHARE VAISHNAVI TUKARAM</t>
  </si>
  <si>
    <t>UF3421</t>
  </si>
  <si>
    <t>PATMAS ASHWINI RAMESHWAR</t>
  </si>
  <si>
    <t>UF3422</t>
  </si>
  <si>
    <t>RAJPUT SHRADHA DHARAMSING</t>
  </si>
  <si>
    <t>UF3423</t>
  </si>
  <si>
    <t>SHAIKH ABDULBAREE SHAIKH SAGIRODDIN</t>
  </si>
  <si>
    <t>UF3424</t>
  </si>
  <si>
    <t>SHAIKH SANIYA KALIM</t>
  </si>
  <si>
    <t>UF3425</t>
  </si>
  <si>
    <t>SHINDE GAURI ASHISH</t>
  </si>
  <si>
    <t>UF3426</t>
  </si>
  <si>
    <t>SUNDARKAR KHUSHI PRAVIN</t>
  </si>
  <si>
    <t>UF3427</t>
  </si>
  <si>
    <t>SURYWANSHI KAJAL BALAJI</t>
  </si>
  <si>
    <t>UF3428</t>
  </si>
  <si>
    <t>SURYWANSHI VISHAL DADASAHEB</t>
  </si>
  <si>
    <t>UF3429</t>
  </si>
  <si>
    <t>SWAMI VAISHNAVI UMASHANKAR</t>
  </si>
  <si>
    <t>UF3430</t>
  </si>
  <si>
    <t>TEKULE MUKTA BHARAT</t>
  </si>
  <si>
    <t>UF3431</t>
  </si>
  <si>
    <t>% Grade</t>
  </si>
  <si>
    <t xml:space="preserve">   ANNUAL PRACTICAL &amp; THEORY EXAMINATION   2024-25</t>
  </si>
  <si>
    <t>UG4301</t>
  </si>
  <si>
    <t>UG4302</t>
  </si>
  <si>
    <t>UG4303</t>
  </si>
  <si>
    <t>UG4304</t>
  </si>
  <si>
    <t>UG4305</t>
  </si>
  <si>
    <t>UG4306</t>
  </si>
  <si>
    <t>UG4307</t>
  </si>
  <si>
    <t>KSHIRSAGAR SAMARTH PANDIT</t>
  </si>
  <si>
    <t>UG4308</t>
  </si>
  <si>
    <t>UG4309</t>
  </si>
  <si>
    <t>UG4310</t>
  </si>
  <si>
    <t>NATKAR KALPNA GUNDAJI</t>
  </si>
  <si>
    <t>UG4311</t>
  </si>
  <si>
    <t>SHAIKH ASHFAQ MOHIMODDIN</t>
  </si>
  <si>
    <t>UG4312</t>
  </si>
  <si>
    <t>UG4313</t>
  </si>
  <si>
    <t>UG4314</t>
  </si>
  <si>
    <t>SHAIKH TOFIK JALIL</t>
  </si>
  <si>
    <t>UG4315</t>
  </si>
  <si>
    <t>UG4316</t>
  </si>
  <si>
    <t>UG4317</t>
  </si>
  <si>
    <t>UG4318</t>
  </si>
  <si>
    <t>UG4319</t>
  </si>
  <si>
    <t>UG4320</t>
  </si>
  <si>
    <t>ZIRMIRE AVISHKAR ANIL</t>
  </si>
  <si>
    <t>UG4321</t>
  </si>
  <si>
    <t>UH5401</t>
  </si>
  <si>
    <t>UH5402</t>
  </si>
  <si>
    <t>UH5403</t>
  </si>
  <si>
    <t>UH5404</t>
  </si>
  <si>
    <t>UH5405</t>
  </si>
  <si>
    <t>UH5406</t>
  </si>
  <si>
    <t>UH5407</t>
  </si>
  <si>
    <t>UH5408</t>
  </si>
  <si>
    <t>UH5409</t>
  </si>
  <si>
    <t>UH5410</t>
  </si>
  <si>
    <t>UH5411</t>
  </si>
  <si>
    <t>UH5412</t>
  </si>
  <si>
    <t>UH5413</t>
  </si>
  <si>
    <t>UH5414</t>
  </si>
  <si>
    <t>UH5415</t>
  </si>
  <si>
    <t>UH5416</t>
  </si>
  <si>
    <t>UH5417</t>
  </si>
  <si>
    <t>UH5418</t>
  </si>
  <si>
    <t>UH5419</t>
  </si>
  <si>
    <t>UH5420</t>
  </si>
  <si>
    <t>UH5421</t>
  </si>
  <si>
    <t>SHINDE SAKSHI MADAN</t>
  </si>
  <si>
    <t>UH5422</t>
  </si>
  <si>
    <t>UH5423</t>
  </si>
  <si>
    <t>UH5424</t>
  </si>
  <si>
    <t>UH5425</t>
  </si>
  <si>
    <t>UH5426</t>
  </si>
  <si>
    <t>BENADE SUSHANT SANJAY</t>
  </si>
  <si>
    <t>UI6401</t>
  </si>
  <si>
    <t xml:space="preserve">CHAME GAJANAND BABURAO  </t>
  </si>
  <si>
    <t>UI6402</t>
  </si>
  <si>
    <t>GAVHADE PRIYANKA SHRIRAM</t>
  </si>
  <si>
    <t>UI6403</t>
  </si>
  <si>
    <t>GIRI KOMAL GANESH</t>
  </si>
  <si>
    <t>UI6404</t>
  </si>
  <si>
    <t>NERKAR SHRADDHA KESHAV</t>
  </si>
  <si>
    <t>UI6405</t>
  </si>
  <si>
    <t>PATEL FIZA SALAR</t>
  </si>
  <si>
    <t>UI6406</t>
  </si>
  <si>
    <t>RATHOD TRIBHAV BHAGWAN</t>
  </si>
  <si>
    <t>UI6407</t>
  </si>
  <si>
    <t>RODE SHEETAL BASWANTRAO</t>
  </si>
  <si>
    <t>UI6408</t>
  </si>
  <si>
    <t>SAWANT YOGESH VIJAYRAO</t>
  </si>
  <si>
    <t>UI6409</t>
  </si>
  <si>
    <t>WAGHMARE PRIYANKA SANJAY</t>
  </si>
  <si>
    <t>UI6410</t>
  </si>
  <si>
    <t>UI6301</t>
  </si>
  <si>
    <t>UI6302</t>
  </si>
  <si>
    <t>UI6303</t>
  </si>
  <si>
    <t>UI6304</t>
  </si>
  <si>
    <t>UI6305</t>
  </si>
  <si>
    <t>UI6306</t>
  </si>
  <si>
    <t>UI6307</t>
  </si>
  <si>
    <t>UI6308</t>
  </si>
  <si>
    <t>UI6309</t>
  </si>
  <si>
    <t>KAZI ABDULAZIZ NASIR AHMAD</t>
  </si>
  <si>
    <t>UI6310</t>
  </si>
  <si>
    <t>UI6311</t>
  </si>
  <si>
    <t>UI6312</t>
  </si>
  <si>
    <t>UI6313</t>
  </si>
  <si>
    <t>UI6314</t>
  </si>
  <si>
    <t>UI6315</t>
  </si>
  <si>
    <t>UI6316</t>
  </si>
  <si>
    <t>UI6317</t>
  </si>
  <si>
    <t>UI6318</t>
  </si>
  <si>
    <t>UI6319</t>
  </si>
  <si>
    <t>UI6320</t>
  </si>
  <si>
    <t>UI6321</t>
  </si>
  <si>
    <t>UI6322</t>
  </si>
  <si>
    <t>UI6323</t>
  </si>
  <si>
    <t>UI6324</t>
  </si>
  <si>
    <t>UI6325</t>
  </si>
  <si>
    <t>UJ7301</t>
  </si>
  <si>
    <t>UJ7302</t>
  </si>
  <si>
    <t>UJ7303</t>
  </si>
  <si>
    <t>UJ7304</t>
  </si>
  <si>
    <t>UJ7305</t>
  </si>
  <si>
    <t>UJ7306</t>
  </si>
  <si>
    <t>UJ7307</t>
  </si>
  <si>
    <t>UJ7308</t>
  </si>
  <si>
    <t>DHAKNE GANESH SUGRIV</t>
  </si>
  <si>
    <t>UJ7309</t>
  </si>
  <si>
    <t xml:space="preserve">FIRDOUSH QURESHI </t>
  </si>
  <si>
    <t>UJ7310</t>
  </si>
  <si>
    <t>UJ7311</t>
  </si>
  <si>
    <t>UJ7312</t>
  </si>
  <si>
    <t>HATZADE ACHAL RAMKRUSHNA</t>
  </si>
  <si>
    <t>UJ7313</t>
  </si>
  <si>
    <t>UJ7314</t>
  </si>
  <si>
    <t>UJ7315</t>
  </si>
  <si>
    <t>UJ7316</t>
  </si>
  <si>
    <t>UJ7317</t>
  </si>
  <si>
    <t>UJ7318</t>
  </si>
  <si>
    <t>UJ7319</t>
  </si>
  <si>
    <t>UJ7320</t>
  </si>
  <si>
    <t>UJ7321</t>
  </si>
  <si>
    <t>UJ7322</t>
  </si>
  <si>
    <t>UJ7323</t>
  </si>
  <si>
    <t>UJ7324</t>
  </si>
  <si>
    <t>UJ7325</t>
  </si>
  <si>
    <t>UJ7326</t>
  </si>
  <si>
    <t>UJ7327</t>
  </si>
  <si>
    <t>SHAIKH AFFAN USMAN</t>
  </si>
  <si>
    <t>UJ7328</t>
  </si>
  <si>
    <t>SURVASE ATRIKUMAR TANAJI</t>
  </si>
  <si>
    <t>UJ7329</t>
  </si>
  <si>
    <t>UJ7330</t>
  </si>
  <si>
    <t>UJ7331</t>
  </si>
  <si>
    <t>SUMMER 2025 RESULT</t>
  </si>
  <si>
    <t>SUMMER  2025</t>
  </si>
  <si>
    <t>DR. Bhambre A S</t>
  </si>
  <si>
    <t>Dr. Wadewale V B</t>
  </si>
  <si>
    <t>Dr. Fugate A R</t>
  </si>
  <si>
    <t>Mr. Rodage K C</t>
  </si>
  <si>
    <t>Mr. Katu Y M</t>
  </si>
  <si>
    <t>Mr. Ghule P M</t>
  </si>
  <si>
    <t>Miss. Belure M S</t>
  </si>
  <si>
    <t>Miss. Yelam V M</t>
  </si>
  <si>
    <t>Miss. Sirgire K S</t>
  </si>
  <si>
    <t>Miss. Bhise R R</t>
  </si>
  <si>
    <t>Mr. Gujrathi D S</t>
  </si>
  <si>
    <t>Dr. Malpani S G</t>
  </si>
  <si>
    <t>Dr. Giri A B</t>
  </si>
  <si>
    <t>DR. Katare P U</t>
  </si>
  <si>
    <t>Mr. Sasane S B</t>
  </si>
  <si>
    <t>Miss. Chandrawanshi M J</t>
  </si>
  <si>
    <t xml:space="preserve">MR. Mugale V S </t>
  </si>
  <si>
    <t>Dr. Hangargekar S R</t>
  </si>
  <si>
    <t>AA</t>
  </si>
  <si>
    <t>Mr. somwanshi B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</si>
</sst>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0"/>
      <color rgb="FF000000"/>
      <name val="Arial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mbria"/>
      <family val="1"/>
    </font>
    <font>
      <sz val="12"/>
      <color rgb="FF000000"/>
      <name val="Cambria"/>
      <family val="1"/>
    </font>
    <font>
      <b/>
      <sz val="12"/>
      <color rgb="FF000000"/>
      <name val="Cambria"/>
      <family val="1"/>
    </font>
    <font>
      <b/>
      <sz val="10"/>
      <color rgb="FF000000"/>
      <name val="Cambria"/>
      <family val="1"/>
    </font>
    <font>
      <sz val="11"/>
      <color rgb="FF000000"/>
      <name val="Cambria"/>
      <family val="1"/>
    </font>
    <font>
      <sz val="10"/>
      <color theme="1"/>
      <name val="Cambria"/>
      <family val="1"/>
    </font>
    <font>
      <sz val="12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0"/>
      <name val="Cambria"/>
      <family val="1"/>
    </font>
    <font>
      <sz val="14"/>
      <color rgb="FF000000"/>
      <name val="Cambria"/>
      <family val="1"/>
    </font>
    <font>
      <b/>
      <sz val="12"/>
      <color theme="1"/>
      <name val="Cambria"/>
      <family val="1"/>
    </font>
    <font>
      <sz val="12"/>
      <name val="Cambria"/>
      <family val="1"/>
    </font>
    <font>
      <b/>
      <sz val="14"/>
      <color theme="1"/>
      <name val="Cambria"/>
      <family val="1"/>
    </font>
    <font>
      <b/>
      <sz val="8"/>
      <color theme="1"/>
      <name val="Cambria"/>
      <family val="1"/>
    </font>
    <font>
      <b/>
      <sz val="12"/>
      <color rgb="FFFF0000"/>
      <name val="Cambria"/>
      <family val="1"/>
    </font>
    <font>
      <sz val="10"/>
      <color rgb="FFFF0000"/>
      <name val="Cambria"/>
      <family val="1"/>
    </font>
    <font>
      <sz val="8"/>
      <color theme="1"/>
      <name val="Cambria"/>
      <family val="1"/>
    </font>
    <font>
      <b/>
      <sz val="12"/>
      <name val="Cambria"/>
      <family val="1"/>
    </font>
    <font>
      <sz val="14"/>
      <color theme="1"/>
      <name val="Cambria"/>
      <family val="1"/>
    </font>
    <font>
      <b/>
      <sz val="20"/>
      <color rgb="FF000000"/>
      <name val="Cambria"/>
      <family val="1"/>
    </font>
    <font>
      <b/>
      <sz val="18"/>
      <color rgb="FF000000"/>
      <name val="Cambria"/>
      <family val="1"/>
    </font>
    <font>
      <b/>
      <sz val="11"/>
      <color rgb="FF000000"/>
      <name val="Cambria"/>
      <family val="1"/>
    </font>
    <font>
      <b/>
      <sz val="16"/>
      <color rgb="FF000000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6" fillId="0" borderId="0"/>
  </cellStyleXfs>
  <cellXfs count="227">
    <xf numFmtId="0" fontId="0" fillId="0" borderId="0" xfId="0" applyFont="1" applyAlignment="1"/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9" fillId="0" borderId="1" xfId="0" applyFont="1" applyBorder="1" applyAlignment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/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0" fontId="10" fillId="0" borderId="0" xfId="0" applyFont="1" applyAlignment="1"/>
    <xf numFmtId="0" fontId="9" fillId="0" borderId="0" xfId="0" applyFont="1" applyBorder="1" applyAlignment="1"/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/>
    </xf>
    <xf numFmtId="0" fontId="7" fillId="2" borderId="0" xfId="0" applyFont="1" applyFill="1" applyAlignment="1"/>
    <xf numFmtId="0" fontId="7" fillId="0" borderId="0" xfId="0" applyFont="1" applyAlignment="1">
      <alignment vertic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/>
    <xf numFmtId="0" fontId="15" fillId="2" borderId="0" xfId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7" fillId="2" borderId="0" xfId="0" applyFont="1" applyFill="1"/>
    <xf numFmtId="0" fontId="13" fillId="2" borderId="1" xfId="0" applyFont="1" applyFill="1" applyBorder="1" applyAlignment="1">
      <alignment horizontal="left" vertical="center"/>
    </xf>
    <xf numFmtId="0" fontId="16" fillId="0" borderId="0" xfId="0" applyFont="1" applyAlignment="1"/>
    <xf numFmtId="0" fontId="16" fillId="2" borderId="0" xfId="0" applyFont="1" applyFill="1" applyAlignment="1"/>
    <xf numFmtId="0" fontId="7" fillId="0" borderId="0" xfId="0" applyFont="1"/>
    <xf numFmtId="0" fontId="13" fillId="0" borderId="1" xfId="0" applyFont="1" applyBorder="1" applyAlignment="1">
      <alignment horizontal="center" vertical="center" wrapText="1"/>
    </xf>
    <xf numFmtId="0" fontId="22" fillId="0" borderId="0" xfId="0" applyFont="1" applyFill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/>
    <xf numFmtId="0" fontId="11" fillId="2" borderId="0" xfId="0" applyFont="1" applyFill="1" applyAlignment="1">
      <alignment horizontal="center" vertical="center"/>
    </xf>
    <xf numFmtId="0" fontId="18" fillId="0" borderId="0" xfId="0" applyFont="1" applyAlignment="1"/>
    <xf numFmtId="0" fontId="18" fillId="0" borderId="0" xfId="0" applyFont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9" fillId="2" borderId="2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/>
    </xf>
    <xf numFmtId="0" fontId="19" fillId="2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8" fillId="0" borderId="3" xfId="0" applyFont="1" applyBorder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0" fontId="18" fillId="6" borderId="1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8" fillId="5" borderId="1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25" fillId="2" borderId="4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13" fillId="0" borderId="1" xfId="3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3" fillId="0" borderId="1" xfId="3" applyFont="1" applyBorder="1" applyAlignment="1">
      <alignment horizontal="left" vertical="center"/>
    </xf>
    <xf numFmtId="0" fontId="18" fillId="9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9" fillId="2" borderId="2" xfId="0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Border="1" applyAlignment="1">
      <alignment horizontal="center"/>
    </xf>
    <xf numFmtId="0" fontId="18" fillId="10" borderId="1" xfId="0" applyFont="1" applyFill="1" applyBorder="1" applyAlignment="1">
      <alignment horizontal="left" vertical="center"/>
    </xf>
    <xf numFmtId="2" fontId="9" fillId="10" borderId="1" xfId="0" applyNumberFormat="1" applyFont="1" applyFill="1" applyBorder="1" applyAlignment="1">
      <alignment horizontal="center" vertical="center"/>
    </xf>
    <xf numFmtId="2" fontId="9" fillId="5" borderId="1" xfId="0" applyNumberFormat="1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0" fontId="9" fillId="10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8" fillId="10" borderId="1" xfId="3" applyFont="1" applyFill="1" applyBorder="1" applyAlignment="1">
      <alignment horizontal="left" vertical="center"/>
    </xf>
    <xf numFmtId="0" fontId="18" fillId="5" borderId="1" xfId="3" applyFont="1" applyFill="1" applyBorder="1" applyAlignment="1">
      <alignment horizontal="left" vertical="center"/>
    </xf>
    <xf numFmtId="0" fontId="18" fillId="6" borderId="1" xfId="3" applyFont="1" applyFill="1" applyBorder="1" applyAlignment="1">
      <alignment horizontal="left" vertical="center"/>
    </xf>
    <xf numFmtId="0" fontId="18" fillId="10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3" fillId="11" borderId="1" xfId="0" applyFont="1" applyFill="1" applyBorder="1" applyAlignment="1">
      <alignment horizontal="left" vertical="center" wrapText="1"/>
    </xf>
    <xf numFmtId="0" fontId="8" fillId="4" borderId="1" xfId="3" applyFont="1" applyFill="1" applyBorder="1" applyAlignment="1">
      <alignment horizontal="left" vertical="center" wrapText="1"/>
    </xf>
    <xf numFmtId="0" fontId="8" fillId="5" borderId="1" xfId="3" applyFont="1" applyFill="1" applyBorder="1" applyAlignment="1">
      <alignment horizontal="left" vertical="center" wrapText="1"/>
    </xf>
    <xf numFmtId="0" fontId="8" fillId="6" borderId="1" xfId="3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wrapText="1"/>
    </xf>
    <xf numFmtId="0" fontId="28" fillId="0" borderId="0" xfId="0" applyFont="1" applyAlignment="1">
      <alignment horizontal="center"/>
    </xf>
    <xf numFmtId="0" fontId="9" fillId="10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9" fillId="10" borderId="4" xfId="0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9" fillId="10" borderId="4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3" xfId="3"/>
    <cellStyle name="Normal 4" xfId="2"/>
  </cellStyles>
  <dxfs count="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40"/>
  <sheetViews>
    <sheetView topLeftCell="A4" zoomScale="80" zoomScaleNormal="80" workbookViewId="0">
      <selection activeCell="AL12" sqref="AL12"/>
    </sheetView>
  </sheetViews>
  <sheetFormatPr defaultColWidth="9.109375" defaultRowHeight="13.2" x14ac:dyDescent="0.25"/>
  <cols>
    <col min="1" max="1" width="7.88671875" style="56" customWidth="1"/>
    <col min="2" max="2" width="46.33203125" style="56" customWidth="1"/>
    <col min="3" max="3" width="11.33203125" style="56" customWidth="1"/>
    <col min="4" max="4" width="6" style="56" customWidth="1"/>
    <col min="5" max="5" width="6.44140625" style="56" customWidth="1"/>
    <col min="6" max="6" width="10" style="56" customWidth="1"/>
    <col min="7" max="7" width="6" style="56" customWidth="1"/>
    <col min="8" max="8" width="6.44140625" style="56" customWidth="1"/>
    <col min="9" max="9" width="10" style="56" customWidth="1"/>
    <col min="10" max="10" width="6" style="56" customWidth="1"/>
    <col min="11" max="11" width="6.44140625" style="56" customWidth="1"/>
    <col min="12" max="12" width="10" style="56" customWidth="1"/>
    <col min="13" max="13" width="6" style="41" customWidth="1"/>
    <col min="14" max="14" width="6.44140625" style="41" customWidth="1"/>
    <col min="15" max="15" width="10" style="41" customWidth="1"/>
    <col min="16" max="16" width="6" style="41" customWidth="1"/>
    <col min="17" max="17" width="6.44140625" style="41" customWidth="1"/>
    <col min="18" max="18" width="10" style="41" customWidth="1"/>
    <col min="19" max="19" width="6" style="41" customWidth="1"/>
    <col min="20" max="20" width="6.44140625" style="41" customWidth="1"/>
    <col min="21" max="21" width="10" style="41" customWidth="1"/>
    <col min="22" max="22" width="6" style="41" customWidth="1"/>
    <col min="23" max="23" width="6.44140625" style="41" customWidth="1"/>
    <col min="24" max="24" width="10" style="41" customWidth="1"/>
    <col min="25" max="25" width="6" style="41" customWidth="1"/>
    <col min="26" max="26" width="6.44140625" style="41" customWidth="1"/>
    <col min="27" max="27" width="10" style="41" customWidth="1"/>
    <col min="28" max="29" width="4.44140625" style="41" customWidth="1"/>
    <col min="30" max="30" width="10" style="41" customWidth="1"/>
    <col min="31" max="31" width="4.44140625" style="41" customWidth="1"/>
    <col min="32" max="32" width="4.6640625" style="41" customWidth="1"/>
    <col min="33" max="33" width="10" style="41" customWidth="1"/>
    <col min="34" max="34" width="5.109375" style="41" customWidth="1"/>
    <col min="35" max="35" width="4.6640625" style="41" customWidth="1"/>
    <col min="36" max="36" width="10" style="41" customWidth="1"/>
    <col min="37" max="38" width="8.5546875" style="41" customWidth="1"/>
    <col min="39" max="16384" width="9.109375" style="56"/>
  </cols>
  <sheetData>
    <row r="1" spans="1:43" ht="15.75" customHeight="1" x14ac:dyDescent="0.25">
      <c r="A1" s="167" t="s">
        <v>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</row>
    <row r="2" spans="1:43" ht="15.75" customHeight="1" x14ac:dyDescent="0.25">
      <c r="A2" s="168" t="s">
        <v>176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</row>
    <row r="3" spans="1:43" ht="15.75" customHeight="1" x14ac:dyDescent="0.25">
      <c r="A3" s="168" t="s">
        <v>6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</row>
    <row r="4" spans="1:43" ht="17.399999999999999" x14ac:dyDescent="0.3">
      <c r="A4" s="169" t="s">
        <v>253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</row>
    <row r="5" spans="1:43" ht="17.399999999999999" x14ac:dyDescent="0.3">
      <c r="A5" s="166"/>
      <c r="B5" s="166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 t="s">
        <v>7</v>
      </c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</row>
    <row r="6" spans="1:43" ht="15" x14ac:dyDescent="0.25">
      <c r="C6" s="100"/>
      <c r="D6" s="100"/>
      <c r="E6" s="100"/>
      <c r="F6" s="100"/>
      <c r="G6" s="100"/>
      <c r="H6" s="58"/>
      <c r="I6" s="58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70"/>
      <c r="AI6" s="170"/>
      <c r="AJ6" s="170"/>
      <c r="AK6" s="170"/>
      <c r="AL6" s="170"/>
    </row>
    <row r="7" spans="1:43" s="86" customFormat="1" ht="36.75" customHeight="1" x14ac:dyDescent="0.25">
      <c r="A7" s="160" t="s">
        <v>8</v>
      </c>
      <c r="B7" s="160" t="s">
        <v>9</v>
      </c>
      <c r="C7" s="160" t="s">
        <v>10</v>
      </c>
      <c r="D7" s="171" t="s">
        <v>11</v>
      </c>
      <c r="E7" s="171"/>
      <c r="F7" s="171"/>
      <c r="G7" s="171"/>
      <c r="H7" s="171"/>
      <c r="I7" s="171"/>
      <c r="J7" s="158" t="s">
        <v>12</v>
      </c>
      <c r="K7" s="162"/>
      <c r="L7" s="162"/>
      <c r="M7" s="162"/>
      <c r="N7" s="162"/>
      <c r="O7" s="159"/>
      <c r="P7" s="158" t="s">
        <v>13</v>
      </c>
      <c r="Q7" s="162"/>
      <c r="R7" s="162"/>
      <c r="S7" s="162"/>
      <c r="T7" s="162"/>
      <c r="U7" s="159"/>
      <c r="V7" s="158" t="s">
        <v>14</v>
      </c>
      <c r="W7" s="162"/>
      <c r="X7" s="162"/>
      <c r="Y7" s="162"/>
      <c r="Z7" s="162"/>
      <c r="AA7" s="159"/>
      <c r="AB7" s="158" t="s">
        <v>15</v>
      </c>
      <c r="AC7" s="162"/>
      <c r="AD7" s="162"/>
      <c r="AE7" s="162"/>
      <c r="AF7" s="162"/>
      <c r="AG7" s="159"/>
      <c r="AH7" s="158" t="s">
        <v>16</v>
      </c>
      <c r="AI7" s="159"/>
      <c r="AJ7" s="104"/>
      <c r="AK7" s="106" t="s">
        <v>17</v>
      </c>
      <c r="AL7" s="105" t="s">
        <v>252</v>
      </c>
      <c r="AM7" s="51"/>
      <c r="AN7" s="51"/>
      <c r="AO7" s="51"/>
      <c r="AP7" s="51"/>
      <c r="AQ7" s="51"/>
    </row>
    <row r="8" spans="1:43" s="87" customFormat="1" ht="12.75" customHeight="1" x14ac:dyDescent="0.25">
      <c r="A8" s="161"/>
      <c r="B8" s="161"/>
      <c r="C8" s="161"/>
      <c r="D8" s="172" t="s">
        <v>18</v>
      </c>
      <c r="E8" s="163"/>
      <c r="F8" s="164"/>
      <c r="G8" s="171" t="s">
        <v>19</v>
      </c>
      <c r="H8" s="171"/>
      <c r="I8" s="171"/>
      <c r="J8" s="163" t="s">
        <v>18</v>
      </c>
      <c r="K8" s="163"/>
      <c r="L8" s="164"/>
      <c r="M8" s="158" t="s">
        <v>19</v>
      </c>
      <c r="N8" s="162"/>
      <c r="O8" s="159"/>
      <c r="P8" s="158" t="s">
        <v>18</v>
      </c>
      <c r="Q8" s="162"/>
      <c r="R8" s="104"/>
      <c r="S8" s="165" t="s">
        <v>19</v>
      </c>
      <c r="T8" s="165"/>
      <c r="U8" s="165"/>
      <c r="V8" s="104" t="s">
        <v>18</v>
      </c>
      <c r="W8" s="104"/>
      <c r="X8" s="104"/>
      <c r="Y8" s="158" t="s">
        <v>19</v>
      </c>
      <c r="Z8" s="162"/>
      <c r="AA8" s="159"/>
      <c r="AB8" s="158" t="s">
        <v>20</v>
      </c>
      <c r="AC8" s="162"/>
      <c r="AD8" s="159"/>
      <c r="AE8" s="158" t="s">
        <v>19</v>
      </c>
      <c r="AF8" s="162"/>
      <c r="AG8" s="159"/>
      <c r="AH8" s="158" t="s">
        <v>18</v>
      </c>
      <c r="AI8" s="159"/>
      <c r="AJ8" s="103"/>
      <c r="AK8" s="160" t="s">
        <v>167</v>
      </c>
      <c r="AL8" s="105"/>
      <c r="AM8" s="70"/>
      <c r="AN8" s="70"/>
      <c r="AO8" s="70"/>
      <c r="AP8" s="70"/>
      <c r="AQ8" s="70"/>
    </row>
    <row r="9" spans="1:43" s="86" customFormat="1" ht="33.75" customHeight="1" x14ac:dyDescent="0.25">
      <c r="A9" s="99"/>
      <c r="B9" s="99"/>
      <c r="C9" s="69"/>
      <c r="D9" s="69" t="s">
        <v>22</v>
      </c>
      <c r="E9" s="69" t="s">
        <v>23</v>
      </c>
      <c r="F9" s="105" t="s">
        <v>21</v>
      </c>
      <c r="G9" s="69" t="s">
        <v>22</v>
      </c>
      <c r="H9" s="102" t="s">
        <v>23</v>
      </c>
      <c r="I9" s="105" t="s">
        <v>21</v>
      </c>
      <c r="J9" s="102" t="s">
        <v>22</v>
      </c>
      <c r="K9" s="102" t="s">
        <v>23</v>
      </c>
      <c r="L9" s="105" t="s">
        <v>21</v>
      </c>
      <c r="M9" s="102" t="s">
        <v>22</v>
      </c>
      <c r="N9" s="103" t="s">
        <v>23</v>
      </c>
      <c r="O9" s="105" t="s">
        <v>21</v>
      </c>
      <c r="P9" s="104" t="s">
        <v>22</v>
      </c>
      <c r="Q9" s="104" t="s">
        <v>23</v>
      </c>
      <c r="R9" s="105" t="s">
        <v>21</v>
      </c>
      <c r="S9" s="104" t="s">
        <v>22</v>
      </c>
      <c r="T9" s="104" t="s">
        <v>23</v>
      </c>
      <c r="U9" s="105" t="s">
        <v>21</v>
      </c>
      <c r="V9" s="107" t="s">
        <v>22</v>
      </c>
      <c r="W9" s="104" t="s">
        <v>23</v>
      </c>
      <c r="X9" s="105" t="s">
        <v>21</v>
      </c>
      <c r="Y9" s="102" t="s">
        <v>59</v>
      </c>
      <c r="Z9" s="103" t="s">
        <v>23</v>
      </c>
      <c r="AA9" s="105" t="s">
        <v>21</v>
      </c>
      <c r="AB9" s="158" t="s">
        <v>24</v>
      </c>
      <c r="AC9" s="159"/>
      <c r="AD9" s="105" t="s">
        <v>21</v>
      </c>
      <c r="AE9" s="158" t="s">
        <v>24</v>
      </c>
      <c r="AF9" s="159"/>
      <c r="AG9" s="105" t="s">
        <v>21</v>
      </c>
      <c r="AH9" s="158" t="s">
        <v>25</v>
      </c>
      <c r="AI9" s="159"/>
      <c r="AJ9" s="105" t="s">
        <v>21</v>
      </c>
      <c r="AK9" s="161"/>
      <c r="AL9" s="71"/>
      <c r="AM9" s="51"/>
      <c r="AN9" s="51"/>
      <c r="AO9" s="51"/>
      <c r="AP9" s="51"/>
      <c r="AQ9" s="51"/>
    </row>
    <row r="10" spans="1:43" s="88" customFormat="1" ht="17.399999999999999" x14ac:dyDescent="0.25">
      <c r="A10" s="115">
        <v>1</v>
      </c>
      <c r="B10" s="116" t="s">
        <v>190</v>
      </c>
      <c r="C10" s="120" t="s">
        <v>191</v>
      </c>
      <c r="D10" s="57">
        <v>20</v>
      </c>
      <c r="E10" s="57">
        <v>32</v>
      </c>
      <c r="F10" s="57">
        <v>52</v>
      </c>
      <c r="G10" s="57">
        <v>26</v>
      </c>
      <c r="H10" s="73">
        <v>56</v>
      </c>
      <c r="I10" s="73">
        <v>82</v>
      </c>
      <c r="J10" s="73">
        <v>24</v>
      </c>
      <c r="K10" s="73">
        <v>42</v>
      </c>
      <c r="L10" s="73">
        <v>66</v>
      </c>
      <c r="M10" s="73">
        <v>26</v>
      </c>
      <c r="N10" s="73">
        <v>55</v>
      </c>
      <c r="O10" s="73">
        <v>81</v>
      </c>
      <c r="P10" s="73">
        <v>20</v>
      </c>
      <c r="Q10" s="73">
        <v>30</v>
      </c>
      <c r="R10" s="73">
        <v>50</v>
      </c>
      <c r="S10" s="73">
        <v>24</v>
      </c>
      <c r="T10" s="73">
        <v>46</v>
      </c>
      <c r="U10" s="73">
        <v>70</v>
      </c>
      <c r="V10" s="73">
        <v>19</v>
      </c>
      <c r="W10" s="73">
        <v>33</v>
      </c>
      <c r="X10" s="73">
        <v>52</v>
      </c>
      <c r="Y10" s="73">
        <v>22</v>
      </c>
      <c r="Z10" s="73">
        <v>43</v>
      </c>
      <c r="AA10" s="73">
        <v>65</v>
      </c>
      <c r="AB10" s="73">
        <v>22</v>
      </c>
      <c r="AC10" s="73">
        <v>28</v>
      </c>
      <c r="AD10" s="73">
        <v>50</v>
      </c>
      <c r="AE10" s="73">
        <v>22</v>
      </c>
      <c r="AF10" s="73">
        <v>56</v>
      </c>
      <c r="AG10" s="73">
        <v>78</v>
      </c>
      <c r="AH10" s="73">
        <v>29</v>
      </c>
      <c r="AI10" s="73">
        <v>60</v>
      </c>
      <c r="AJ10" s="73">
        <f>F10+I10+L10+O10+R10+U10+X10+AA10+AD10+AG10</f>
        <v>646</v>
      </c>
      <c r="AK10" s="74">
        <f>AJ10*100/1000</f>
        <v>64.599999999999994</v>
      </c>
      <c r="AL10" s="75">
        <f>AJ10*100/1000</f>
        <v>64.599999999999994</v>
      </c>
      <c r="AM10" s="23"/>
      <c r="AN10" s="23"/>
      <c r="AO10" s="23"/>
      <c r="AP10" s="23"/>
      <c r="AQ10" s="23"/>
    </row>
    <row r="11" spans="1:43" s="88" customFormat="1" ht="15.9" customHeight="1" x14ac:dyDescent="0.25">
      <c r="A11" s="117">
        <v>2</v>
      </c>
      <c r="B11" s="116" t="s">
        <v>192</v>
      </c>
      <c r="C11" s="120" t="s">
        <v>193</v>
      </c>
      <c r="D11" s="76">
        <v>19</v>
      </c>
      <c r="E11" s="76">
        <v>31</v>
      </c>
      <c r="F11" s="57">
        <v>50</v>
      </c>
      <c r="G11" s="28">
        <v>26</v>
      </c>
      <c r="H11" s="28">
        <v>54</v>
      </c>
      <c r="I11" s="73">
        <v>80</v>
      </c>
      <c r="J11" s="28">
        <v>24</v>
      </c>
      <c r="K11" s="28">
        <v>33</v>
      </c>
      <c r="L11" s="73">
        <v>57</v>
      </c>
      <c r="M11" s="28">
        <v>26</v>
      </c>
      <c r="N11" s="77">
        <v>57</v>
      </c>
      <c r="O11" s="73">
        <v>83</v>
      </c>
      <c r="P11" s="77">
        <v>25</v>
      </c>
      <c r="Q11" s="77">
        <v>16</v>
      </c>
      <c r="R11" s="73">
        <v>41</v>
      </c>
      <c r="S11" s="77">
        <v>23</v>
      </c>
      <c r="T11" s="77">
        <v>47</v>
      </c>
      <c r="U11" s="73">
        <v>70</v>
      </c>
      <c r="V11" s="77">
        <v>19</v>
      </c>
      <c r="W11" s="77">
        <v>36</v>
      </c>
      <c r="X11" s="73">
        <v>55</v>
      </c>
      <c r="Y11" s="77">
        <v>23</v>
      </c>
      <c r="Z11" s="77">
        <v>52</v>
      </c>
      <c r="AA11" s="73">
        <v>75</v>
      </c>
      <c r="AB11" s="77">
        <v>22</v>
      </c>
      <c r="AC11" s="77">
        <v>16</v>
      </c>
      <c r="AD11" s="73">
        <v>38</v>
      </c>
      <c r="AE11" s="77">
        <v>22</v>
      </c>
      <c r="AF11" s="77">
        <v>53</v>
      </c>
      <c r="AG11" s="73">
        <v>75</v>
      </c>
      <c r="AH11" s="77">
        <v>29</v>
      </c>
      <c r="AI11" s="77">
        <v>58</v>
      </c>
      <c r="AJ11" s="73"/>
      <c r="AK11" s="74">
        <f t="shared" ref="AK11:AK30" si="0">AJ11*100/1000</f>
        <v>0</v>
      </c>
      <c r="AL11" s="75"/>
      <c r="AM11" s="23"/>
      <c r="AN11" s="23"/>
      <c r="AO11" s="23"/>
      <c r="AP11" s="23"/>
      <c r="AQ11" s="23"/>
    </row>
    <row r="12" spans="1:43" s="88" customFormat="1" ht="15.9" customHeight="1" x14ac:dyDescent="0.25">
      <c r="A12" s="115">
        <v>3</v>
      </c>
      <c r="B12" s="116" t="s">
        <v>194</v>
      </c>
      <c r="C12" s="120" t="s">
        <v>195</v>
      </c>
      <c r="D12" s="76">
        <v>26</v>
      </c>
      <c r="E12" s="76">
        <v>49</v>
      </c>
      <c r="F12" s="57">
        <v>75</v>
      </c>
      <c r="G12" s="76">
        <v>26</v>
      </c>
      <c r="H12" s="28">
        <v>64</v>
      </c>
      <c r="I12" s="73">
        <v>90</v>
      </c>
      <c r="J12" s="28">
        <v>29</v>
      </c>
      <c r="K12" s="28">
        <v>58</v>
      </c>
      <c r="L12" s="73">
        <v>87</v>
      </c>
      <c r="M12" s="28">
        <v>28</v>
      </c>
      <c r="N12" s="77">
        <v>64</v>
      </c>
      <c r="O12" s="73">
        <v>92</v>
      </c>
      <c r="P12" s="77">
        <v>22</v>
      </c>
      <c r="Q12" s="77">
        <v>46</v>
      </c>
      <c r="R12" s="73">
        <v>68</v>
      </c>
      <c r="S12" s="77">
        <v>27</v>
      </c>
      <c r="T12" s="77">
        <v>55</v>
      </c>
      <c r="U12" s="73">
        <v>82</v>
      </c>
      <c r="V12" s="77">
        <v>28</v>
      </c>
      <c r="W12" s="77">
        <v>52</v>
      </c>
      <c r="X12" s="73">
        <v>80</v>
      </c>
      <c r="Y12" s="77">
        <v>27</v>
      </c>
      <c r="Z12" s="77">
        <v>65</v>
      </c>
      <c r="AA12" s="73">
        <v>92</v>
      </c>
      <c r="AB12" s="77">
        <v>26</v>
      </c>
      <c r="AC12" s="77">
        <v>36</v>
      </c>
      <c r="AD12" s="73">
        <v>62</v>
      </c>
      <c r="AE12" s="77">
        <v>25</v>
      </c>
      <c r="AF12" s="77">
        <v>62</v>
      </c>
      <c r="AG12" s="73">
        <v>87</v>
      </c>
      <c r="AH12" s="77">
        <v>30</v>
      </c>
      <c r="AI12" s="77">
        <v>60</v>
      </c>
      <c r="AJ12" s="73">
        <f t="shared" ref="AJ12:AJ30" si="1">F12+I12+L12+O12+R12+U12+X12+AA12+AD12+AG12</f>
        <v>815</v>
      </c>
      <c r="AK12" s="74">
        <f t="shared" si="0"/>
        <v>81.5</v>
      </c>
      <c r="AL12" s="75">
        <f t="shared" ref="AL12:AL40" si="2">AJ12*100/1000</f>
        <v>81.5</v>
      </c>
      <c r="AM12" s="23"/>
      <c r="AN12" s="23"/>
      <c r="AO12" s="23"/>
      <c r="AP12" s="23"/>
      <c r="AQ12" s="23"/>
    </row>
    <row r="13" spans="1:43" s="88" customFormat="1" ht="15.9" customHeight="1" x14ac:dyDescent="0.25">
      <c r="A13" s="117">
        <v>4</v>
      </c>
      <c r="B13" s="116" t="s">
        <v>196</v>
      </c>
      <c r="C13" s="120" t="s">
        <v>197</v>
      </c>
      <c r="D13" s="76">
        <v>26</v>
      </c>
      <c r="E13" s="76">
        <v>47</v>
      </c>
      <c r="F13" s="57">
        <v>73</v>
      </c>
      <c r="G13" s="76">
        <v>26</v>
      </c>
      <c r="H13" s="28">
        <v>62</v>
      </c>
      <c r="I13" s="73">
        <v>88</v>
      </c>
      <c r="J13" s="28">
        <v>23</v>
      </c>
      <c r="K13" s="28">
        <v>43</v>
      </c>
      <c r="L13" s="73">
        <v>66</v>
      </c>
      <c r="M13" s="28">
        <v>26</v>
      </c>
      <c r="N13" s="77">
        <v>59</v>
      </c>
      <c r="O13" s="73">
        <v>85</v>
      </c>
      <c r="P13" s="77">
        <v>22</v>
      </c>
      <c r="Q13" s="77">
        <v>45</v>
      </c>
      <c r="R13" s="73">
        <v>67</v>
      </c>
      <c r="S13" s="77">
        <v>25</v>
      </c>
      <c r="T13" s="77">
        <v>52</v>
      </c>
      <c r="U13" s="73">
        <v>77</v>
      </c>
      <c r="V13" s="77">
        <v>27</v>
      </c>
      <c r="W13" s="77">
        <v>56</v>
      </c>
      <c r="X13" s="73">
        <v>83</v>
      </c>
      <c r="Y13" s="77">
        <v>26</v>
      </c>
      <c r="Z13" s="77">
        <v>65</v>
      </c>
      <c r="AA13" s="73">
        <v>91</v>
      </c>
      <c r="AB13" s="77">
        <v>26</v>
      </c>
      <c r="AC13" s="77">
        <v>52</v>
      </c>
      <c r="AD13" s="73">
        <v>78</v>
      </c>
      <c r="AE13" s="77">
        <v>25</v>
      </c>
      <c r="AF13" s="77">
        <v>64</v>
      </c>
      <c r="AG13" s="73">
        <v>89</v>
      </c>
      <c r="AH13" s="77"/>
      <c r="AI13" s="77"/>
      <c r="AJ13" s="73">
        <f t="shared" si="1"/>
        <v>797</v>
      </c>
      <c r="AK13" s="74">
        <f t="shared" si="0"/>
        <v>79.7</v>
      </c>
      <c r="AL13" s="75">
        <f t="shared" si="2"/>
        <v>79.7</v>
      </c>
      <c r="AM13" s="23"/>
      <c r="AN13" s="23"/>
      <c r="AO13" s="23"/>
      <c r="AP13" s="23"/>
      <c r="AQ13" s="23"/>
    </row>
    <row r="14" spans="1:43" s="87" customFormat="1" ht="15.9" customHeight="1" x14ac:dyDescent="0.25">
      <c r="A14" s="115">
        <v>5</v>
      </c>
      <c r="B14" s="116" t="s">
        <v>198</v>
      </c>
      <c r="C14" s="120" t="s">
        <v>199</v>
      </c>
      <c r="D14" s="78">
        <v>23</v>
      </c>
      <c r="E14" s="78">
        <v>31</v>
      </c>
      <c r="F14" s="57">
        <v>54</v>
      </c>
      <c r="G14" s="78">
        <v>25</v>
      </c>
      <c r="H14" s="72">
        <v>64</v>
      </c>
      <c r="I14" s="79">
        <v>89</v>
      </c>
      <c r="J14" s="72">
        <v>22</v>
      </c>
      <c r="K14" s="72">
        <v>47</v>
      </c>
      <c r="L14" s="79">
        <v>69</v>
      </c>
      <c r="M14" s="72">
        <v>24</v>
      </c>
      <c r="N14" s="80">
        <v>55</v>
      </c>
      <c r="O14" s="79">
        <v>79</v>
      </c>
      <c r="P14" s="80">
        <v>23</v>
      </c>
      <c r="Q14" s="80">
        <v>27</v>
      </c>
      <c r="R14" s="79">
        <v>50</v>
      </c>
      <c r="S14" s="80">
        <v>24</v>
      </c>
      <c r="T14" s="80">
        <v>45</v>
      </c>
      <c r="U14" s="79">
        <v>69</v>
      </c>
      <c r="V14" s="80">
        <v>22</v>
      </c>
      <c r="W14" s="80">
        <v>36</v>
      </c>
      <c r="X14" s="79">
        <v>58</v>
      </c>
      <c r="Y14" s="80">
        <v>23</v>
      </c>
      <c r="Z14" s="80">
        <v>50</v>
      </c>
      <c r="AA14" s="79">
        <v>73</v>
      </c>
      <c r="AB14" s="80">
        <v>22</v>
      </c>
      <c r="AC14" s="80">
        <v>31</v>
      </c>
      <c r="AD14" s="79">
        <v>53</v>
      </c>
      <c r="AE14" s="80">
        <v>21</v>
      </c>
      <c r="AF14" s="80">
        <v>49</v>
      </c>
      <c r="AG14" s="79">
        <v>70</v>
      </c>
      <c r="AH14" s="80">
        <v>30</v>
      </c>
      <c r="AI14" s="80">
        <v>56</v>
      </c>
      <c r="AJ14" s="73">
        <f t="shared" si="1"/>
        <v>664</v>
      </c>
      <c r="AK14" s="74">
        <f t="shared" si="0"/>
        <v>66.400000000000006</v>
      </c>
      <c r="AL14" s="75">
        <f t="shared" si="2"/>
        <v>66.400000000000006</v>
      </c>
      <c r="AM14" s="70"/>
      <c r="AN14" s="70"/>
      <c r="AO14" s="70"/>
      <c r="AP14" s="70"/>
      <c r="AQ14" s="70"/>
    </row>
    <row r="15" spans="1:43" s="88" customFormat="1" ht="15.9" customHeight="1" x14ac:dyDescent="0.25">
      <c r="A15" s="117">
        <v>6</v>
      </c>
      <c r="B15" s="116" t="s">
        <v>200</v>
      </c>
      <c r="C15" s="120" t="s">
        <v>201</v>
      </c>
      <c r="D15" s="76">
        <v>25</v>
      </c>
      <c r="E15" s="76">
        <v>39</v>
      </c>
      <c r="F15" s="57">
        <v>64</v>
      </c>
      <c r="G15" s="76">
        <v>25</v>
      </c>
      <c r="H15" s="28">
        <v>56</v>
      </c>
      <c r="I15" s="73">
        <v>81</v>
      </c>
      <c r="J15" s="28">
        <v>26</v>
      </c>
      <c r="K15" s="28">
        <v>54</v>
      </c>
      <c r="L15" s="73">
        <v>80</v>
      </c>
      <c r="M15" s="28">
        <v>26</v>
      </c>
      <c r="N15" s="77">
        <v>58</v>
      </c>
      <c r="O15" s="73">
        <v>84</v>
      </c>
      <c r="P15" s="77">
        <v>23</v>
      </c>
      <c r="Q15" s="77">
        <v>39</v>
      </c>
      <c r="R15" s="73">
        <v>62</v>
      </c>
      <c r="S15" s="77">
        <v>25</v>
      </c>
      <c r="T15" s="77">
        <v>50</v>
      </c>
      <c r="U15" s="73">
        <v>75</v>
      </c>
      <c r="V15" s="77">
        <v>26</v>
      </c>
      <c r="W15" s="77">
        <v>51</v>
      </c>
      <c r="X15" s="73">
        <v>77</v>
      </c>
      <c r="Y15" s="77">
        <v>26</v>
      </c>
      <c r="Z15" s="77">
        <v>59</v>
      </c>
      <c r="AA15" s="73">
        <v>85</v>
      </c>
      <c r="AB15" s="77">
        <v>25</v>
      </c>
      <c r="AC15" s="77">
        <v>42</v>
      </c>
      <c r="AD15" s="73">
        <v>67</v>
      </c>
      <c r="AE15" s="77">
        <v>23</v>
      </c>
      <c r="AF15" s="77">
        <v>54</v>
      </c>
      <c r="AG15" s="73">
        <v>77</v>
      </c>
      <c r="AH15" s="77"/>
      <c r="AI15" s="77"/>
      <c r="AJ15" s="73">
        <f t="shared" si="1"/>
        <v>752</v>
      </c>
      <c r="AK15" s="74">
        <f t="shared" si="0"/>
        <v>75.2</v>
      </c>
      <c r="AL15" s="75">
        <f t="shared" si="2"/>
        <v>75.2</v>
      </c>
      <c r="AM15" s="23"/>
      <c r="AN15" s="23"/>
      <c r="AO15" s="23"/>
      <c r="AP15" s="23"/>
      <c r="AQ15" s="23"/>
    </row>
    <row r="16" spans="1:43" s="87" customFormat="1" ht="15.9" customHeight="1" x14ac:dyDescent="0.25">
      <c r="A16" s="115">
        <v>7</v>
      </c>
      <c r="B16" s="116" t="s">
        <v>202</v>
      </c>
      <c r="C16" s="120" t="s">
        <v>203</v>
      </c>
      <c r="D16" s="72">
        <v>25</v>
      </c>
      <c r="E16" s="72">
        <v>11</v>
      </c>
      <c r="F16" s="57">
        <v>36</v>
      </c>
      <c r="G16" s="72">
        <v>24</v>
      </c>
      <c r="H16" s="72">
        <v>56</v>
      </c>
      <c r="I16" s="79">
        <v>80</v>
      </c>
      <c r="J16" s="72">
        <v>23</v>
      </c>
      <c r="K16" s="72">
        <v>32</v>
      </c>
      <c r="L16" s="79">
        <v>55</v>
      </c>
      <c r="M16" s="72">
        <v>25</v>
      </c>
      <c r="N16" s="72">
        <v>56</v>
      </c>
      <c r="O16" s="79">
        <v>81</v>
      </c>
      <c r="P16" s="72">
        <v>23</v>
      </c>
      <c r="Q16" s="72">
        <v>12</v>
      </c>
      <c r="R16" s="79">
        <v>35</v>
      </c>
      <c r="S16" s="72">
        <v>24</v>
      </c>
      <c r="T16" s="72">
        <v>46</v>
      </c>
      <c r="U16" s="79">
        <v>70</v>
      </c>
      <c r="V16" s="72">
        <v>27</v>
      </c>
      <c r="W16" s="72">
        <v>30</v>
      </c>
      <c r="X16" s="79">
        <v>57</v>
      </c>
      <c r="Y16" s="72">
        <v>26</v>
      </c>
      <c r="Z16" s="72">
        <v>60</v>
      </c>
      <c r="AA16" s="79">
        <v>86</v>
      </c>
      <c r="AB16" s="72">
        <v>27</v>
      </c>
      <c r="AC16" s="72">
        <v>29</v>
      </c>
      <c r="AD16" s="79">
        <v>56</v>
      </c>
      <c r="AE16" s="72">
        <v>25</v>
      </c>
      <c r="AF16" s="72">
        <v>60</v>
      </c>
      <c r="AG16" s="79">
        <v>85</v>
      </c>
      <c r="AH16" s="80"/>
      <c r="AI16" s="80"/>
      <c r="AJ16" s="73"/>
      <c r="AK16" s="74"/>
      <c r="AL16" s="75"/>
      <c r="AM16" s="70"/>
      <c r="AN16" s="70"/>
      <c r="AO16" s="70"/>
      <c r="AP16" s="70"/>
      <c r="AQ16" s="70"/>
    </row>
    <row r="17" spans="1:43" s="88" customFormat="1" ht="15.9" customHeight="1" x14ac:dyDescent="0.25">
      <c r="A17" s="117">
        <v>8</v>
      </c>
      <c r="B17" s="116" t="s">
        <v>204</v>
      </c>
      <c r="C17" s="120" t="s">
        <v>205</v>
      </c>
      <c r="D17" s="76">
        <v>26</v>
      </c>
      <c r="E17" s="76">
        <v>31</v>
      </c>
      <c r="F17" s="57">
        <v>57</v>
      </c>
      <c r="G17" s="76">
        <v>24</v>
      </c>
      <c r="H17" s="28">
        <v>55</v>
      </c>
      <c r="I17" s="73">
        <v>79</v>
      </c>
      <c r="J17" s="28">
        <v>25</v>
      </c>
      <c r="K17" s="28">
        <v>51</v>
      </c>
      <c r="L17" s="73">
        <v>76</v>
      </c>
      <c r="M17" s="28">
        <v>24</v>
      </c>
      <c r="N17" s="77">
        <v>57</v>
      </c>
      <c r="O17" s="73">
        <v>81</v>
      </c>
      <c r="P17" s="77">
        <v>24</v>
      </c>
      <c r="Q17" s="77">
        <v>13</v>
      </c>
      <c r="R17" s="73">
        <v>37</v>
      </c>
      <c r="S17" s="77">
        <v>21</v>
      </c>
      <c r="T17" s="77">
        <v>45</v>
      </c>
      <c r="U17" s="73">
        <v>66</v>
      </c>
      <c r="V17" s="77">
        <v>29</v>
      </c>
      <c r="W17" s="77">
        <v>34</v>
      </c>
      <c r="X17" s="73">
        <v>63</v>
      </c>
      <c r="Y17" s="77">
        <v>26</v>
      </c>
      <c r="Z17" s="77">
        <v>60</v>
      </c>
      <c r="AA17" s="73">
        <v>86</v>
      </c>
      <c r="AB17" s="77">
        <v>25</v>
      </c>
      <c r="AC17" s="77">
        <v>39</v>
      </c>
      <c r="AD17" s="73">
        <v>64</v>
      </c>
      <c r="AE17" s="77">
        <v>23</v>
      </c>
      <c r="AF17" s="77">
        <v>54</v>
      </c>
      <c r="AG17" s="73">
        <v>77</v>
      </c>
      <c r="AH17" s="77">
        <v>29</v>
      </c>
      <c r="AI17" s="77">
        <v>60</v>
      </c>
      <c r="AJ17" s="73"/>
      <c r="AK17" s="74"/>
      <c r="AL17" s="75"/>
      <c r="AM17" s="23"/>
      <c r="AN17" s="23"/>
      <c r="AO17" s="23"/>
      <c r="AP17" s="23"/>
      <c r="AQ17" s="23"/>
    </row>
    <row r="18" spans="1:43" s="89" customFormat="1" ht="15.9" customHeight="1" x14ac:dyDescent="0.25">
      <c r="A18" s="115">
        <v>9</v>
      </c>
      <c r="B18" s="116" t="s">
        <v>206</v>
      </c>
      <c r="C18" s="120" t="s">
        <v>207</v>
      </c>
      <c r="D18" s="82">
        <v>24</v>
      </c>
      <c r="E18" s="82">
        <v>19</v>
      </c>
      <c r="F18" s="57">
        <v>43</v>
      </c>
      <c r="G18" s="82">
        <v>25</v>
      </c>
      <c r="H18" s="83">
        <v>60</v>
      </c>
      <c r="I18" s="79">
        <v>85</v>
      </c>
      <c r="J18" s="83">
        <v>22</v>
      </c>
      <c r="K18" s="83">
        <v>47</v>
      </c>
      <c r="L18" s="79">
        <v>69</v>
      </c>
      <c r="M18" s="83">
        <v>26</v>
      </c>
      <c r="N18" s="80">
        <v>56</v>
      </c>
      <c r="O18" s="79">
        <v>82</v>
      </c>
      <c r="P18" s="80">
        <v>20</v>
      </c>
      <c r="Q18" s="80">
        <v>17</v>
      </c>
      <c r="R18" s="79">
        <v>37</v>
      </c>
      <c r="S18" s="80">
        <v>24</v>
      </c>
      <c r="T18" s="80">
        <v>51</v>
      </c>
      <c r="U18" s="79">
        <v>75</v>
      </c>
      <c r="V18" s="80">
        <v>25</v>
      </c>
      <c r="W18" s="80">
        <v>36</v>
      </c>
      <c r="X18" s="79">
        <v>61</v>
      </c>
      <c r="Y18" s="80">
        <v>25</v>
      </c>
      <c r="Z18" s="80">
        <v>58</v>
      </c>
      <c r="AA18" s="79">
        <v>83</v>
      </c>
      <c r="AB18" s="80">
        <v>24</v>
      </c>
      <c r="AC18" s="80">
        <v>21</v>
      </c>
      <c r="AD18" s="79">
        <v>45</v>
      </c>
      <c r="AE18" s="80">
        <v>23</v>
      </c>
      <c r="AF18" s="80">
        <v>54</v>
      </c>
      <c r="AG18" s="79">
        <v>77</v>
      </c>
      <c r="AH18" s="80"/>
      <c r="AI18" s="80"/>
      <c r="AJ18" s="73"/>
      <c r="AK18" s="74"/>
      <c r="AL18" s="75"/>
      <c r="AM18" s="84"/>
      <c r="AN18" s="84"/>
      <c r="AO18" s="84"/>
      <c r="AP18" s="84"/>
      <c r="AQ18" s="84"/>
    </row>
    <row r="19" spans="1:43" s="87" customFormat="1" ht="15.9" customHeight="1" x14ac:dyDescent="0.25">
      <c r="A19" s="117">
        <v>10</v>
      </c>
      <c r="B19" s="116" t="s">
        <v>208</v>
      </c>
      <c r="C19" s="120" t="s">
        <v>209</v>
      </c>
      <c r="D19" s="78">
        <v>24</v>
      </c>
      <c r="E19" s="78">
        <v>35</v>
      </c>
      <c r="F19" s="57">
        <v>59</v>
      </c>
      <c r="G19" s="78">
        <v>25</v>
      </c>
      <c r="H19" s="72">
        <v>56</v>
      </c>
      <c r="I19" s="79">
        <v>81</v>
      </c>
      <c r="J19" s="72">
        <v>24</v>
      </c>
      <c r="K19" s="72">
        <v>54</v>
      </c>
      <c r="L19" s="79">
        <v>78</v>
      </c>
      <c r="M19" s="72">
        <v>26</v>
      </c>
      <c r="N19" s="80">
        <v>56</v>
      </c>
      <c r="O19" s="79">
        <v>82</v>
      </c>
      <c r="P19" s="80">
        <v>20</v>
      </c>
      <c r="Q19" s="80">
        <v>32</v>
      </c>
      <c r="R19" s="79">
        <v>52</v>
      </c>
      <c r="S19" s="80">
        <v>25</v>
      </c>
      <c r="T19" s="80">
        <v>43</v>
      </c>
      <c r="U19" s="79">
        <v>68</v>
      </c>
      <c r="V19" s="80">
        <v>25</v>
      </c>
      <c r="W19" s="80">
        <v>45</v>
      </c>
      <c r="X19" s="79">
        <v>70</v>
      </c>
      <c r="Y19" s="80">
        <v>13</v>
      </c>
      <c r="Z19" s="80">
        <v>57</v>
      </c>
      <c r="AA19" s="79">
        <v>70</v>
      </c>
      <c r="AB19" s="80">
        <v>23</v>
      </c>
      <c r="AC19" s="80">
        <v>41</v>
      </c>
      <c r="AD19" s="79">
        <v>64</v>
      </c>
      <c r="AE19" s="80">
        <v>23</v>
      </c>
      <c r="AF19" s="80">
        <v>55</v>
      </c>
      <c r="AG19" s="79">
        <v>78</v>
      </c>
      <c r="AH19" s="80"/>
      <c r="AI19" s="80"/>
      <c r="AJ19" s="73">
        <f t="shared" si="1"/>
        <v>702</v>
      </c>
      <c r="AK19" s="74">
        <f t="shared" si="0"/>
        <v>70.2</v>
      </c>
      <c r="AL19" s="75">
        <f t="shared" si="2"/>
        <v>70.2</v>
      </c>
      <c r="AM19" s="70"/>
      <c r="AN19" s="70"/>
      <c r="AO19" s="70"/>
      <c r="AP19" s="70"/>
      <c r="AQ19" s="70"/>
    </row>
    <row r="20" spans="1:43" s="88" customFormat="1" ht="15.75" customHeight="1" x14ac:dyDescent="0.25">
      <c r="A20" s="115">
        <v>11</v>
      </c>
      <c r="B20" s="116" t="s">
        <v>210</v>
      </c>
      <c r="C20" s="120" t="s">
        <v>211</v>
      </c>
      <c r="D20" s="76">
        <v>11</v>
      </c>
      <c r="E20" s="76" t="s">
        <v>409</v>
      </c>
      <c r="F20" s="57">
        <v>11</v>
      </c>
      <c r="G20" s="76">
        <v>18</v>
      </c>
      <c r="H20" s="28" t="s">
        <v>409</v>
      </c>
      <c r="I20" s="73">
        <v>18</v>
      </c>
      <c r="J20" s="28">
        <v>11</v>
      </c>
      <c r="K20" s="28" t="s">
        <v>409</v>
      </c>
      <c r="L20" s="73">
        <v>11</v>
      </c>
      <c r="M20" s="28">
        <v>19</v>
      </c>
      <c r="N20" s="77" t="s">
        <v>409</v>
      </c>
      <c r="O20" s="73">
        <v>19</v>
      </c>
      <c r="P20" s="77">
        <v>8</v>
      </c>
      <c r="Q20" s="77" t="s">
        <v>409</v>
      </c>
      <c r="R20" s="73">
        <v>8</v>
      </c>
      <c r="S20" s="77">
        <v>8</v>
      </c>
      <c r="T20" s="77" t="s">
        <v>409</v>
      </c>
      <c r="U20" s="73">
        <v>8</v>
      </c>
      <c r="V20" s="77">
        <v>14</v>
      </c>
      <c r="W20" s="77" t="s">
        <v>409</v>
      </c>
      <c r="X20" s="73">
        <v>14</v>
      </c>
      <c r="Y20" s="77">
        <v>16</v>
      </c>
      <c r="Z20" s="77" t="s">
        <v>409</v>
      </c>
      <c r="AA20" s="73">
        <v>16</v>
      </c>
      <c r="AB20" s="77">
        <v>10</v>
      </c>
      <c r="AC20" s="77" t="s">
        <v>409</v>
      </c>
      <c r="AD20" s="73">
        <v>10</v>
      </c>
      <c r="AE20" s="77">
        <v>15</v>
      </c>
      <c r="AF20" s="77" t="s">
        <v>409</v>
      </c>
      <c r="AG20" s="73">
        <v>15</v>
      </c>
      <c r="AH20" s="77">
        <v>29</v>
      </c>
      <c r="AI20" s="77">
        <v>58</v>
      </c>
      <c r="AJ20" s="73"/>
      <c r="AK20" s="74"/>
      <c r="AL20" s="75"/>
      <c r="AM20" s="23"/>
      <c r="AN20" s="23"/>
      <c r="AO20" s="23"/>
      <c r="AP20" s="23"/>
      <c r="AQ20" s="23"/>
    </row>
    <row r="21" spans="1:43" s="88" customFormat="1" ht="15.9" customHeight="1" x14ac:dyDescent="0.25">
      <c r="A21" s="117">
        <v>12</v>
      </c>
      <c r="B21" s="116" t="s">
        <v>212</v>
      </c>
      <c r="C21" s="120" t="s">
        <v>213</v>
      </c>
      <c r="D21" s="76">
        <v>25</v>
      </c>
      <c r="E21" s="76">
        <v>34</v>
      </c>
      <c r="F21" s="57">
        <v>59</v>
      </c>
      <c r="G21" s="76">
        <v>25</v>
      </c>
      <c r="H21" s="28">
        <v>58</v>
      </c>
      <c r="I21" s="73">
        <v>83</v>
      </c>
      <c r="J21" s="28">
        <v>22</v>
      </c>
      <c r="K21" s="28">
        <v>49</v>
      </c>
      <c r="L21" s="73">
        <v>71</v>
      </c>
      <c r="M21" s="28">
        <v>26</v>
      </c>
      <c r="N21" s="77">
        <v>57</v>
      </c>
      <c r="O21" s="73">
        <v>83</v>
      </c>
      <c r="P21" s="77">
        <v>21</v>
      </c>
      <c r="Q21" s="77">
        <v>29</v>
      </c>
      <c r="R21" s="73">
        <v>50</v>
      </c>
      <c r="S21" s="77">
        <v>25</v>
      </c>
      <c r="T21" s="77">
        <v>46</v>
      </c>
      <c r="U21" s="73">
        <v>71</v>
      </c>
      <c r="V21" s="77">
        <v>28</v>
      </c>
      <c r="W21" s="77">
        <v>41</v>
      </c>
      <c r="X21" s="73">
        <v>69</v>
      </c>
      <c r="Y21" s="77">
        <v>25</v>
      </c>
      <c r="Z21" s="77">
        <v>58</v>
      </c>
      <c r="AA21" s="73">
        <v>83</v>
      </c>
      <c r="AB21" s="77">
        <v>24</v>
      </c>
      <c r="AC21" s="77">
        <v>33</v>
      </c>
      <c r="AD21" s="73">
        <v>57</v>
      </c>
      <c r="AE21" s="77">
        <v>22</v>
      </c>
      <c r="AF21" s="77">
        <v>53</v>
      </c>
      <c r="AG21" s="73">
        <v>75</v>
      </c>
      <c r="AH21" s="77">
        <v>28</v>
      </c>
      <c r="AI21" s="77">
        <v>60</v>
      </c>
      <c r="AJ21" s="73">
        <f t="shared" si="1"/>
        <v>701</v>
      </c>
      <c r="AK21" s="74">
        <f t="shared" si="0"/>
        <v>70.099999999999994</v>
      </c>
      <c r="AL21" s="75">
        <f t="shared" si="2"/>
        <v>70.099999999999994</v>
      </c>
      <c r="AM21" s="23"/>
      <c r="AN21" s="23"/>
      <c r="AO21" s="23"/>
      <c r="AP21" s="23"/>
      <c r="AQ21" s="23"/>
    </row>
    <row r="22" spans="1:43" s="88" customFormat="1" ht="15.9" customHeight="1" x14ac:dyDescent="0.25">
      <c r="A22" s="115">
        <v>13</v>
      </c>
      <c r="B22" s="116" t="s">
        <v>214</v>
      </c>
      <c r="C22" s="120" t="s">
        <v>215</v>
      </c>
      <c r="D22" s="76">
        <v>25</v>
      </c>
      <c r="E22" s="76">
        <v>39</v>
      </c>
      <c r="F22" s="57">
        <v>64</v>
      </c>
      <c r="G22" s="76">
        <v>25</v>
      </c>
      <c r="H22" s="28">
        <v>59</v>
      </c>
      <c r="I22" s="73">
        <v>84</v>
      </c>
      <c r="J22" s="28">
        <v>25</v>
      </c>
      <c r="K22" s="28">
        <v>48</v>
      </c>
      <c r="L22" s="73">
        <v>73</v>
      </c>
      <c r="M22" s="28">
        <v>26</v>
      </c>
      <c r="N22" s="77">
        <v>60</v>
      </c>
      <c r="O22" s="73">
        <v>86</v>
      </c>
      <c r="P22" s="77">
        <v>26</v>
      </c>
      <c r="Q22" s="77">
        <v>24</v>
      </c>
      <c r="R22" s="73">
        <v>50</v>
      </c>
      <c r="S22" s="77">
        <v>25</v>
      </c>
      <c r="T22" s="77">
        <v>43</v>
      </c>
      <c r="U22" s="73">
        <v>68</v>
      </c>
      <c r="V22" s="77">
        <v>28</v>
      </c>
      <c r="W22" s="77">
        <v>50</v>
      </c>
      <c r="X22" s="73">
        <v>78</v>
      </c>
      <c r="Y22" s="77">
        <v>24</v>
      </c>
      <c r="Z22" s="77">
        <v>61</v>
      </c>
      <c r="AA22" s="73">
        <v>85</v>
      </c>
      <c r="AB22" s="77">
        <v>25</v>
      </c>
      <c r="AC22" s="77">
        <v>45</v>
      </c>
      <c r="AD22" s="73">
        <v>70</v>
      </c>
      <c r="AE22" s="77">
        <v>23</v>
      </c>
      <c r="AF22" s="77">
        <v>54</v>
      </c>
      <c r="AG22" s="73">
        <v>77</v>
      </c>
      <c r="AH22" s="77"/>
      <c r="AI22" s="77"/>
      <c r="AJ22" s="73">
        <f t="shared" si="1"/>
        <v>735</v>
      </c>
      <c r="AK22" s="74">
        <f t="shared" si="0"/>
        <v>73.5</v>
      </c>
      <c r="AL22" s="75">
        <f t="shared" si="2"/>
        <v>73.5</v>
      </c>
      <c r="AM22" s="23"/>
      <c r="AN22" s="23"/>
      <c r="AO22" s="23"/>
      <c r="AP22" s="23"/>
      <c r="AQ22" s="23"/>
    </row>
    <row r="23" spans="1:43" s="88" customFormat="1" ht="15.9" customHeight="1" x14ac:dyDescent="0.25">
      <c r="A23" s="117">
        <v>14</v>
      </c>
      <c r="B23" s="116" t="s">
        <v>216</v>
      </c>
      <c r="C23" s="120" t="s">
        <v>217</v>
      </c>
      <c r="D23" s="76">
        <v>17</v>
      </c>
      <c r="E23" s="76">
        <v>15</v>
      </c>
      <c r="F23" s="57">
        <v>32</v>
      </c>
      <c r="G23" s="76">
        <v>24</v>
      </c>
      <c r="H23" s="28">
        <v>57</v>
      </c>
      <c r="I23" s="73">
        <v>81</v>
      </c>
      <c r="J23" s="28">
        <v>21</v>
      </c>
      <c r="K23" s="28">
        <v>45</v>
      </c>
      <c r="L23" s="73">
        <v>66</v>
      </c>
      <c r="M23" s="28">
        <v>25</v>
      </c>
      <c r="N23" s="77">
        <v>56</v>
      </c>
      <c r="O23" s="73">
        <v>81</v>
      </c>
      <c r="P23" s="77">
        <v>21</v>
      </c>
      <c r="Q23" s="77">
        <v>7</v>
      </c>
      <c r="R23" s="73">
        <v>28</v>
      </c>
      <c r="S23" s="77">
        <v>27</v>
      </c>
      <c r="T23" s="77">
        <v>42</v>
      </c>
      <c r="U23" s="73">
        <v>69</v>
      </c>
      <c r="V23" s="77">
        <v>18</v>
      </c>
      <c r="W23" s="77">
        <v>32</v>
      </c>
      <c r="X23" s="73">
        <v>50</v>
      </c>
      <c r="Y23" s="77">
        <v>25</v>
      </c>
      <c r="Z23" s="77">
        <v>54</v>
      </c>
      <c r="AA23" s="73">
        <v>79</v>
      </c>
      <c r="AB23" s="77">
        <v>16</v>
      </c>
      <c r="AC23" s="77">
        <v>29</v>
      </c>
      <c r="AD23" s="73">
        <v>45</v>
      </c>
      <c r="AE23" s="77">
        <v>22</v>
      </c>
      <c r="AF23" s="77">
        <v>51</v>
      </c>
      <c r="AG23" s="73">
        <v>73</v>
      </c>
      <c r="AH23" s="77">
        <v>29</v>
      </c>
      <c r="AI23" s="77">
        <v>60</v>
      </c>
      <c r="AJ23" s="73"/>
      <c r="AK23" s="74"/>
      <c r="AL23" s="75"/>
      <c r="AM23" s="23"/>
      <c r="AN23" s="23"/>
      <c r="AO23" s="23"/>
      <c r="AP23" s="23"/>
      <c r="AQ23" s="23"/>
    </row>
    <row r="24" spans="1:43" s="88" customFormat="1" ht="15.9" customHeight="1" x14ac:dyDescent="0.25">
      <c r="A24" s="115">
        <v>15</v>
      </c>
      <c r="B24" s="116" t="s">
        <v>218</v>
      </c>
      <c r="C24" s="120" t="s">
        <v>219</v>
      </c>
      <c r="D24" s="76">
        <v>24</v>
      </c>
      <c r="E24" s="76">
        <v>31</v>
      </c>
      <c r="F24" s="57">
        <v>55</v>
      </c>
      <c r="G24" s="76">
        <v>26</v>
      </c>
      <c r="H24" s="28">
        <v>60</v>
      </c>
      <c r="I24" s="73">
        <v>86</v>
      </c>
      <c r="J24" s="28">
        <v>24</v>
      </c>
      <c r="K24" s="28">
        <v>50</v>
      </c>
      <c r="L24" s="73">
        <v>74</v>
      </c>
      <c r="M24" s="28">
        <v>27</v>
      </c>
      <c r="N24" s="77">
        <v>59</v>
      </c>
      <c r="O24" s="73">
        <v>86</v>
      </c>
      <c r="P24" s="77">
        <v>26</v>
      </c>
      <c r="Q24" s="77">
        <v>28</v>
      </c>
      <c r="R24" s="73">
        <v>54</v>
      </c>
      <c r="S24" s="77">
        <v>25</v>
      </c>
      <c r="T24" s="77">
        <v>48</v>
      </c>
      <c r="U24" s="73">
        <v>73</v>
      </c>
      <c r="V24" s="77">
        <v>28</v>
      </c>
      <c r="W24" s="77">
        <v>53</v>
      </c>
      <c r="X24" s="73">
        <v>81</v>
      </c>
      <c r="Y24" s="77">
        <v>26</v>
      </c>
      <c r="Z24" s="77">
        <v>61</v>
      </c>
      <c r="AA24" s="73">
        <v>87</v>
      </c>
      <c r="AB24" s="77">
        <v>24</v>
      </c>
      <c r="AC24" s="77">
        <v>44</v>
      </c>
      <c r="AD24" s="73">
        <v>68</v>
      </c>
      <c r="AE24" s="77">
        <v>24</v>
      </c>
      <c r="AF24" s="77">
        <v>55</v>
      </c>
      <c r="AG24" s="73">
        <v>79</v>
      </c>
      <c r="AH24" s="77"/>
      <c r="AI24" s="77"/>
      <c r="AJ24" s="73">
        <f t="shared" si="1"/>
        <v>743</v>
      </c>
      <c r="AK24" s="74">
        <f t="shared" si="0"/>
        <v>74.3</v>
      </c>
      <c r="AL24" s="75">
        <f t="shared" si="2"/>
        <v>74.3</v>
      </c>
      <c r="AM24" s="23"/>
      <c r="AN24" s="23"/>
      <c r="AO24" s="23"/>
      <c r="AP24" s="23"/>
      <c r="AQ24" s="23"/>
    </row>
    <row r="25" spans="1:43" s="88" customFormat="1" ht="15.9" customHeight="1" x14ac:dyDescent="0.25">
      <c r="A25" s="117">
        <v>16</v>
      </c>
      <c r="B25" s="116" t="s">
        <v>220</v>
      </c>
      <c r="C25" s="120" t="s">
        <v>221</v>
      </c>
      <c r="D25" s="76">
        <v>22</v>
      </c>
      <c r="E25" s="76">
        <v>33</v>
      </c>
      <c r="F25" s="57">
        <v>55</v>
      </c>
      <c r="G25" s="76">
        <v>25</v>
      </c>
      <c r="H25" s="28">
        <v>60</v>
      </c>
      <c r="I25" s="73">
        <v>85</v>
      </c>
      <c r="J25" s="28">
        <v>25</v>
      </c>
      <c r="K25" s="28">
        <v>50</v>
      </c>
      <c r="L25" s="73">
        <v>75</v>
      </c>
      <c r="M25" s="28">
        <v>26</v>
      </c>
      <c r="N25" s="77">
        <v>58</v>
      </c>
      <c r="O25" s="73">
        <v>84</v>
      </c>
      <c r="P25" s="77">
        <v>23</v>
      </c>
      <c r="Q25" s="77">
        <v>27</v>
      </c>
      <c r="R25" s="73">
        <v>50</v>
      </c>
      <c r="S25" s="77">
        <v>27</v>
      </c>
      <c r="T25" s="77">
        <v>46</v>
      </c>
      <c r="U25" s="73">
        <v>73</v>
      </c>
      <c r="V25" s="77">
        <v>22</v>
      </c>
      <c r="W25" s="77">
        <v>43</v>
      </c>
      <c r="X25" s="73">
        <v>65</v>
      </c>
      <c r="Y25" s="77">
        <v>25</v>
      </c>
      <c r="Z25" s="77">
        <v>59</v>
      </c>
      <c r="AA25" s="73">
        <v>84</v>
      </c>
      <c r="AB25" s="77">
        <v>22</v>
      </c>
      <c r="AC25" s="77">
        <v>30</v>
      </c>
      <c r="AD25" s="73">
        <v>52</v>
      </c>
      <c r="AE25" s="77">
        <v>24</v>
      </c>
      <c r="AF25" s="77">
        <v>53</v>
      </c>
      <c r="AG25" s="73">
        <v>77</v>
      </c>
      <c r="AH25" s="77"/>
      <c r="AI25" s="77"/>
      <c r="AJ25" s="73">
        <f t="shared" si="1"/>
        <v>700</v>
      </c>
      <c r="AK25" s="74">
        <f t="shared" si="0"/>
        <v>70</v>
      </c>
      <c r="AL25" s="75">
        <f t="shared" si="2"/>
        <v>70</v>
      </c>
      <c r="AM25" s="23"/>
      <c r="AN25" s="23"/>
      <c r="AO25" s="23"/>
      <c r="AP25" s="23"/>
      <c r="AQ25" s="23"/>
    </row>
    <row r="26" spans="1:43" s="88" customFormat="1" ht="15.9" customHeight="1" x14ac:dyDescent="0.25">
      <c r="A26" s="115">
        <v>17</v>
      </c>
      <c r="B26" s="116" t="s">
        <v>222</v>
      </c>
      <c r="C26" s="120" t="s">
        <v>223</v>
      </c>
      <c r="D26" s="85">
        <v>24</v>
      </c>
      <c r="E26" s="85">
        <v>17</v>
      </c>
      <c r="F26" s="57">
        <v>41</v>
      </c>
      <c r="G26" s="85">
        <v>25</v>
      </c>
      <c r="H26" s="77">
        <v>63</v>
      </c>
      <c r="I26" s="73">
        <v>88</v>
      </c>
      <c r="J26" s="77">
        <v>22</v>
      </c>
      <c r="K26" s="77">
        <v>43</v>
      </c>
      <c r="L26" s="73">
        <v>65</v>
      </c>
      <c r="M26" s="77">
        <v>26</v>
      </c>
      <c r="N26" s="77">
        <v>58</v>
      </c>
      <c r="O26" s="73">
        <v>84</v>
      </c>
      <c r="P26" s="77">
        <v>23</v>
      </c>
      <c r="Q26" s="77">
        <v>23</v>
      </c>
      <c r="R26" s="73">
        <v>46</v>
      </c>
      <c r="S26" s="77">
        <v>24</v>
      </c>
      <c r="T26" s="77">
        <v>45</v>
      </c>
      <c r="U26" s="73">
        <v>69</v>
      </c>
      <c r="V26" s="77">
        <v>25</v>
      </c>
      <c r="W26" s="77">
        <v>45</v>
      </c>
      <c r="X26" s="73">
        <v>70</v>
      </c>
      <c r="Y26" s="77">
        <v>24</v>
      </c>
      <c r="Z26" s="77">
        <v>57</v>
      </c>
      <c r="AA26" s="73">
        <v>81</v>
      </c>
      <c r="AB26" s="77">
        <v>26</v>
      </c>
      <c r="AC26" s="77">
        <v>36</v>
      </c>
      <c r="AD26" s="73">
        <v>62</v>
      </c>
      <c r="AE26" s="77">
        <v>25</v>
      </c>
      <c r="AF26" s="77">
        <v>60</v>
      </c>
      <c r="AG26" s="73">
        <v>85</v>
      </c>
      <c r="AH26" s="77">
        <v>16</v>
      </c>
      <c r="AI26" s="77">
        <v>60</v>
      </c>
      <c r="AJ26" s="73"/>
      <c r="AK26" s="74"/>
      <c r="AL26" s="75"/>
      <c r="AM26" s="23"/>
      <c r="AN26" s="23"/>
      <c r="AO26" s="23"/>
      <c r="AP26" s="23"/>
      <c r="AQ26" s="23"/>
    </row>
    <row r="27" spans="1:43" s="88" customFormat="1" ht="15.9" customHeight="1" x14ac:dyDescent="0.25">
      <c r="A27" s="117">
        <v>18</v>
      </c>
      <c r="B27" s="116" t="s">
        <v>224</v>
      </c>
      <c r="C27" s="120" t="s">
        <v>225</v>
      </c>
      <c r="D27" s="76">
        <v>23</v>
      </c>
      <c r="E27" s="76">
        <v>35</v>
      </c>
      <c r="F27" s="57">
        <v>58</v>
      </c>
      <c r="G27" s="76">
        <v>25</v>
      </c>
      <c r="H27" s="28">
        <v>59</v>
      </c>
      <c r="I27" s="73">
        <v>84</v>
      </c>
      <c r="J27" s="28">
        <v>24</v>
      </c>
      <c r="K27" s="28">
        <v>50</v>
      </c>
      <c r="L27" s="73">
        <v>74</v>
      </c>
      <c r="M27" s="28">
        <v>25</v>
      </c>
      <c r="N27" s="77">
        <v>59</v>
      </c>
      <c r="O27" s="73">
        <v>84</v>
      </c>
      <c r="P27" s="77">
        <v>24</v>
      </c>
      <c r="Q27" s="77">
        <v>31</v>
      </c>
      <c r="R27" s="73">
        <v>55</v>
      </c>
      <c r="S27" s="77">
        <v>24</v>
      </c>
      <c r="T27" s="77">
        <v>48</v>
      </c>
      <c r="U27" s="73">
        <v>72</v>
      </c>
      <c r="V27" s="77">
        <v>25</v>
      </c>
      <c r="W27" s="77">
        <v>44</v>
      </c>
      <c r="X27" s="73">
        <v>69</v>
      </c>
      <c r="Y27" s="77">
        <v>25</v>
      </c>
      <c r="Z27" s="77">
        <v>60</v>
      </c>
      <c r="AA27" s="73">
        <v>85</v>
      </c>
      <c r="AB27" s="77">
        <v>25</v>
      </c>
      <c r="AC27" s="77">
        <v>39</v>
      </c>
      <c r="AD27" s="73">
        <v>64</v>
      </c>
      <c r="AE27" s="77">
        <v>23</v>
      </c>
      <c r="AF27" s="77">
        <v>53</v>
      </c>
      <c r="AG27" s="73">
        <v>76</v>
      </c>
      <c r="AH27" s="77">
        <v>16</v>
      </c>
      <c r="AI27" s="77">
        <v>60</v>
      </c>
      <c r="AJ27" s="73">
        <f t="shared" si="1"/>
        <v>721</v>
      </c>
      <c r="AK27" s="74">
        <f t="shared" si="0"/>
        <v>72.099999999999994</v>
      </c>
      <c r="AL27" s="75">
        <f t="shared" si="2"/>
        <v>72.099999999999994</v>
      </c>
      <c r="AM27" s="23"/>
      <c r="AN27" s="23"/>
      <c r="AO27" s="23"/>
      <c r="AP27" s="23"/>
      <c r="AQ27" s="23"/>
    </row>
    <row r="28" spans="1:43" s="88" customFormat="1" ht="15.9" customHeight="1" x14ac:dyDescent="0.25">
      <c r="A28" s="115">
        <v>19</v>
      </c>
      <c r="B28" s="116" t="s">
        <v>226</v>
      </c>
      <c r="C28" s="120" t="s">
        <v>227</v>
      </c>
      <c r="D28" s="76">
        <v>24</v>
      </c>
      <c r="E28" s="76">
        <v>39</v>
      </c>
      <c r="F28" s="57">
        <v>63</v>
      </c>
      <c r="G28" s="76">
        <v>26</v>
      </c>
      <c r="H28" s="28">
        <v>59</v>
      </c>
      <c r="I28" s="73">
        <v>85</v>
      </c>
      <c r="J28" s="28">
        <v>23</v>
      </c>
      <c r="K28" s="28">
        <v>56</v>
      </c>
      <c r="L28" s="73">
        <v>79</v>
      </c>
      <c r="M28" s="28">
        <v>26</v>
      </c>
      <c r="N28" s="77">
        <v>58</v>
      </c>
      <c r="O28" s="73">
        <v>84</v>
      </c>
      <c r="P28" s="77">
        <v>22</v>
      </c>
      <c r="Q28" s="77">
        <v>35</v>
      </c>
      <c r="R28" s="73">
        <v>57</v>
      </c>
      <c r="S28" s="77">
        <v>26</v>
      </c>
      <c r="T28" s="77">
        <v>43</v>
      </c>
      <c r="U28" s="73">
        <v>69</v>
      </c>
      <c r="V28" s="77">
        <v>24</v>
      </c>
      <c r="W28" s="77">
        <v>50</v>
      </c>
      <c r="X28" s="73">
        <v>74</v>
      </c>
      <c r="Y28" s="77">
        <v>24</v>
      </c>
      <c r="Z28" s="77">
        <v>56</v>
      </c>
      <c r="AA28" s="73">
        <v>80</v>
      </c>
      <c r="AB28" s="77">
        <v>24</v>
      </c>
      <c r="AC28" s="77">
        <v>40</v>
      </c>
      <c r="AD28" s="73">
        <v>64</v>
      </c>
      <c r="AE28" s="77">
        <v>22</v>
      </c>
      <c r="AF28" s="77">
        <v>56</v>
      </c>
      <c r="AG28" s="73">
        <v>78</v>
      </c>
      <c r="AH28" s="77">
        <v>30</v>
      </c>
      <c r="AI28" s="77">
        <v>58</v>
      </c>
      <c r="AJ28" s="73">
        <f t="shared" si="1"/>
        <v>733</v>
      </c>
      <c r="AK28" s="74">
        <f t="shared" si="0"/>
        <v>73.3</v>
      </c>
      <c r="AL28" s="75">
        <f t="shared" si="2"/>
        <v>73.3</v>
      </c>
      <c r="AM28" s="23"/>
      <c r="AN28" s="23"/>
      <c r="AO28" s="23"/>
      <c r="AP28" s="23"/>
      <c r="AQ28" s="23"/>
    </row>
    <row r="29" spans="1:43" s="88" customFormat="1" ht="15.9" customHeight="1" x14ac:dyDescent="0.25">
      <c r="A29" s="117">
        <v>20</v>
      </c>
      <c r="B29" s="116" t="s">
        <v>228</v>
      </c>
      <c r="C29" s="120" t="s">
        <v>229</v>
      </c>
      <c r="D29" s="76">
        <v>24</v>
      </c>
      <c r="E29" s="76">
        <v>32</v>
      </c>
      <c r="F29" s="57">
        <v>56</v>
      </c>
      <c r="G29" s="76">
        <v>26</v>
      </c>
      <c r="H29" s="28">
        <v>55</v>
      </c>
      <c r="I29" s="73">
        <v>81</v>
      </c>
      <c r="J29" s="28">
        <v>23</v>
      </c>
      <c r="K29" s="28">
        <v>50</v>
      </c>
      <c r="L29" s="73">
        <v>73</v>
      </c>
      <c r="M29" s="28">
        <v>25</v>
      </c>
      <c r="N29" s="77">
        <v>57</v>
      </c>
      <c r="O29" s="73">
        <v>82</v>
      </c>
      <c r="P29" s="77">
        <v>20</v>
      </c>
      <c r="Q29" s="77">
        <v>30</v>
      </c>
      <c r="R29" s="73">
        <v>50</v>
      </c>
      <c r="S29" s="77">
        <v>25</v>
      </c>
      <c r="T29" s="77">
        <v>43</v>
      </c>
      <c r="U29" s="73">
        <v>68</v>
      </c>
      <c r="V29" s="77">
        <v>27</v>
      </c>
      <c r="W29" s="77">
        <v>46</v>
      </c>
      <c r="X29" s="73">
        <v>73</v>
      </c>
      <c r="Y29" s="77">
        <v>24</v>
      </c>
      <c r="Z29" s="77">
        <v>59</v>
      </c>
      <c r="AA29" s="73">
        <v>83</v>
      </c>
      <c r="AB29" s="77">
        <v>25</v>
      </c>
      <c r="AC29" s="77">
        <v>35</v>
      </c>
      <c r="AD29" s="73">
        <v>60</v>
      </c>
      <c r="AE29" s="77">
        <v>22</v>
      </c>
      <c r="AF29" s="77">
        <v>52</v>
      </c>
      <c r="AG29" s="73">
        <v>74</v>
      </c>
      <c r="AH29" s="77">
        <v>29</v>
      </c>
      <c r="AI29" s="77">
        <v>60</v>
      </c>
      <c r="AJ29" s="73">
        <f t="shared" si="1"/>
        <v>700</v>
      </c>
      <c r="AK29" s="74">
        <f t="shared" si="0"/>
        <v>70</v>
      </c>
      <c r="AL29" s="75">
        <f t="shared" si="2"/>
        <v>70</v>
      </c>
      <c r="AM29" s="23"/>
      <c r="AN29" s="23"/>
      <c r="AO29" s="23"/>
      <c r="AP29" s="23"/>
      <c r="AQ29" s="23"/>
    </row>
    <row r="30" spans="1:43" s="88" customFormat="1" ht="15.9" customHeight="1" x14ac:dyDescent="0.25">
      <c r="A30" s="115">
        <v>21</v>
      </c>
      <c r="B30" s="116" t="s">
        <v>230</v>
      </c>
      <c r="C30" s="120" t="s">
        <v>231</v>
      </c>
      <c r="D30" s="76">
        <v>24</v>
      </c>
      <c r="E30" s="76">
        <v>27</v>
      </c>
      <c r="F30" s="57">
        <v>51</v>
      </c>
      <c r="G30" s="76">
        <v>25</v>
      </c>
      <c r="H30" s="28">
        <v>57</v>
      </c>
      <c r="I30" s="73">
        <v>82</v>
      </c>
      <c r="J30" s="28">
        <v>23</v>
      </c>
      <c r="K30" s="28">
        <v>53</v>
      </c>
      <c r="L30" s="73">
        <v>76</v>
      </c>
      <c r="M30" s="28">
        <v>25</v>
      </c>
      <c r="N30" s="77">
        <v>57</v>
      </c>
      <c r="O30" s="73">
        <v>82</v>
      </c>
      <c r="P30" s="77">
        <v>23</v>
      </c>
      <c r="Q30" s="77">
        <v>27</v>
      </c>
      <c r="R30" s="73">
        <v>50</v>
      </c>
      <c r="S30" s="77">
        <v>25</v>
      </c>
      <c r="T30" s="77">
        <v>45</v>
      </c>
      <c r="U30" s="73">
        <v>70</v>
      </c>
      <c r="V30" s="77">
        <v>25</v>
      </c>
      <c r="W30" s="77">
        <v>38</v>
      </c>
      <c r="X30" s="73">
        <v>63</v>
      </c>
      <c r="Y30" s="77">
        <v>24</v>
      </c>
      <c r="Z30" s="77">
        <v>59</v>
      </c>
      <c r="AA30" s="73">
        <v>83</v>
      </c>
      <c r="AB30" s="77">
        <v>26</v>
      </c>
      <c r="AC30" s="77">
        <v>36</v>
      </c>
      <c r="AD30" s="73">
        <v>62</v>
      </c>
      <c r="AE30" s="77">
        <v>24</v>
      </c>
      <c r="AF30" s="77">
        <v>57</v>
      </c>
      <c r="AG30" s="73">
        <v>81</v>
      </c>
      <c r="AH30" s="77"/>
      <c r="AI30" s="77"/>
      <c r="AJ30" s="73">
        <f t="shared" si="1"/>
        <v>700</v>
      </c>
      <c r="AK30" s="74">
        <f t="shared" si="0"/>
        <v>70</v>
      </c>
      <c r="AL30" s="75">
        <f t="shared" si="2"/>
        <v>70</v>
      </c>
      <c r="AM30" s="23"/>
      <c r="AN30" s="23"/>
      <c r="AO30" s="23"/>
      <c r="AP30" s="23"/>
      <c r="AQ30" s="23"/>
    </row>
    <row r="31" spans="1:43" ht="15.9" customHeight="1" x14ac:dyDescent="0.25">
      <c r="A31" s="117">
        <v>22</v>
      </c>
      <c r="B31" s="116" t="s">
        <v>232</v>
      </c>
      <c r="C31" s="120" t="s">
        <v>233</v>
      </c>
      <c r="D31" s="76">
        <v>27</v>
      </c>
      <c r="E31" s="76">
        <v>47</v>
      </c>
      <c r="F31" s="57">
        <v>74</v>
      </c>
      <c r="G31" s="76">
        <v>26</v>
      </c>
      <c r="H31" s="28">
        <v>60</v>
      </c>
      <c r="I31" s="73">
        <v>86</v>
      </c>
      <c r="J31" s="28">
        <v>29</v>
      </c>
      <c r="K31" s="28">
        <v>58</v>
      </c>
      <c r="L31" s="73">
        <v>87</v>
      </c>
      <c r="M31" s="28">
        <v>27</v>
      </c>
      <c r="N31" s="77">
        <v>62</v>
      </c>
      <c r="O31" s="73">
        <v>89</v>
      </c>
      <c r="P31" s="77">
        <v>27</v>
      </c>
      <c r="Q31" s="77">
        <v>54</v>
      </c>
      <c r="R31" s="73">
        <v>81</v>
      </c>
      <c r="S31" s="77">
        <v>25</v>
      </c>
      <c r="T31" s="77">
        <v>45</v>
      </c>
      <c r="U31" s="73">
        <v>70</v>
      </c>
      <c r="V31" s="77">
        <v>29</v>
      </c>
      <c r="W31" s="77">
        <v>46</v>
      </c>
      <c r="X31" s="73">
        <v>75</v>
      </c>
      <c r="Y31" s="77">
        <v>27</v>
      </c>
      <c r="Z31" s="77">
        <v>66</v>
      </c>
      <c r="AA31" s="73">
        <v>93</v>
      </c>
      <c r="AB31" s="77">
        <v>28</v>
      </c>
      <c r="AC31" s="77">
        <v>48</v>
      </c>
      <c r="AD31" s="73">
        <v>75</v>
      </c>
      <c r="AE31" s="77">
        <v>24</v>
      </c>
      <c r="AF31" s="77">
        <v>64</v>
      </c>
      <c r="AG31" s="73">
        <v>88</v>
      </c>
      <c r="AH31" s="77"/>
      <c r="AI31" s="77"/>
      <c r="AJ31" s="73">
        <f t="shared" ref="AJ31:AJ40" si="3">F31+I31+L31+O31+R31+U31+X31+AA31+AD31+AG31</f>
        <v>818</v>
      </c>
      <c r="AK31" s="74">
        <f t="shared" ref="AK31:AK40" si="4">AJ31*100/1000</f>
        <v>81.8</v>
      </c>
      <c r="AL31" s="75">
        <f t="shared" si="2"/>
        <v>81.8</v>
      </c>
    </row>
    <row r="32" spans="1:43" ht="15.9" customHeight="1" x14ac:dyDescent="0.25">
      <c r="A32" s="115">
        <v>23</v>
      </c>
      <c r="B32" s="116" t="s">
        <v>234</v>
      </c>
      <c r="C32" s="120" t="s">
        <v>235</v>
      </c>
      <c r="D32" s="76">
        <v>24</v>
      </c>
      <c r="E32" s="76">
        <v>30</v>
      </c>
      <c r="F32" s="57">
        <v>54</v>
      </c>
      <c r="G32" s="76">
        <v>24</v>
      </c>
      <c r="H32" s="28">
        <v>56</v>
      </c>
      <c r="I32" s="73">
        <v>80</v>
      </c>
      <c r="J32" s="28">
        <v>23</v>
      </c>
      <c r="K32" s="28">
        <v>53</v>
      </c>
      <c r="L32" s="73">
        <v>76</v>
      </c>
      <c r="M32" s="28">
        <v>26</v>
      </c>
      <c r="N32" s="77">
        <v>56</v>
      </c>
      <c r="O32" s="73">
        <v>82</v>
      </c>
      <c r="P32" s="77">
        <v>21</v>
      </c>
      <c r="Q32" s="77">
        <v>31</v>
      </c>
      <c r="R32" s="73">
        <v>52</v>
      </c>
      <c r="S32" s="77">
        <v>26</v>
      </c>
      <c r="T32" s="77">
        <v>44</v>
      </c>
      <c r="U32" s="73">
        <v>70</v>
      </c>
      <c r="V32" s="77">
        <v>23</v>
      </c>
      <c r="W32" s="77">
        <v>35</v>
      </c>
      <c r="X32" s="73">
        <v>58</v>
      </c>
      <c r="Y32" s="77">
        <v>25</v>
      </c>
      <c r="Z32" s="77">
        <v>59</v>
      </c>
      <c r="AA32" s="73">
        <v>84</v>
      </c>
      <c r="AB32" s="77">
        <v>26</v>
      </c>
      <c r="AC32" s="77">
        <v>28</v>
      </c>
      <c r="AD32" s="73">
        <v>54</v>
      </c>
      <c r="AE32" s="77">
        <v>24</v>
      </c>
      <c r="AF32" s="77">
        <v>52</v>
      </c>
      <c r="AG32" s="73">
        <v>76</v>
      </c>
      <c r="AH32" s="77">
        <v>30</v>
      </c>
      <c r="AI32" s="77">
        <v>58</v>
      </c>
      <c r="AJ32" s="73">
        <f t="shared" si="3"/>
        <v>686</v>
      </c>
      <c r="AK32" s="74">
        <f t="shared" si="4"/>
        <v>68.599999999999994</v>
      </c>
      <c r="AL32" s="75">
        <f t="shared" si="2"/>
        <v>68.599999999999994</v>
      </c>
    </row>
    <row r="33" spans="1:38" ht="15.9" customHeight="1" x14ac:dyDescent="0.25">
      <c r="A33" s="117">
        <v>24</v>
      </c>
      <c r="B33" s="116" t="s">
        <v>236</v>
      </c>
      <c r="C33" s="120" t="s">
        <v>237</v>
      </c>
      <c r="D33" s="76">
        <v>24</v>
      </c>
      <c r="E33" s="76">
        <v>31</v>
      </c>
      <c r="F33" s="57">
        <v>55</v>
      </c>
      <c r="G33" s="76">
        <v>26</v>
      </c>
      <c r="H33" s="28">
        <v>56</v>
      </c>
      <c r="I33" s="73">
        <v>82</v>
      </c>
      <c r="J33" s="28">
        <v>22</v>
      </c>
      <c r="K33" s="28">
        <v>53</v>
      </c>
      <c r="L33" s="73">
        <v>75</v>
      </c>
      <c r="M33" s="28">
        <v>25</v>
      </c>
      <c r="N33" s="77">
        <v>57</v>
      </c>
      <c r="O33" s="73">
        <v>82</v>
      </c>
      <c r="P33" s="77">
        <v>21</v>
      </c>
      <c r="Q33" s="77">
        <v>29</v>
      </c>
      <c r="R33" s="73">
        <v>50</v>
      </c>
      <c r="S33" s="77">
        <v>24</v>
      </c>
      <c r="T33" s="77">
        <v>56</v>
      </c>
      <c r="U33" s="73">
        <v>70</v>
      </c>
      <c r="V33" s="77">
        <v>18</v>
      </c>
      <c r="W33" s="77">
        <v>35</v>
      </c>
      <c r="X33" s="73">
        <v>53</v>
      </c>
      <c r="Y33" s="77">
        <v>24</v>
      </c>
      <c r="Z33" s="77">
        <v>58</v>
      </c>
      <c r="AA33" s="73">
        <v>82</v>
      </c>
      <c r="AB33" s="77">
        <v>23</v>
      </c>
      <c r="AC33" s="77">
        <v>32</v>
      </c>
      <c r="AD33" s="73">
        <v>55</v>
      </c>
      <c r="AE33" s="77">
        <v>23</v>
      </c>
      <c r="AF33" s="77">
        <v>51</v>
      </c>
      <c r="AG33" s="73">
        <v>74</v>
      </c>
      <c r="AH33" s="77"/>
      <c r="AI33" s="77"/>
      <c r="AJ33" s="73">
        <f t="shared" si="3"/>
        <v>678</v>
      </c>
      <c r="AK33" s="74">
        <f t="shared" si="4"/>
        <v>67.8</v>
      </c>
      <c r="AL33" s="75">
        <f t="shared" si="2"/>
        <v>67.8</v>
      </c>
    </row>
    <row r="34" spans="1:38" ht="15" x14ac:dyDescent="0.25">
      <c r="A34" s="115">
        <v>25</v>
      </c>
      <c r="B34" s="116" t="s">
        <v>238</v>
      </c>
      <c r="C34" s="120" t="s">
        <v>239</v>
      </c>
      <c r="D34" s="76">
        <v>27</v>
      </c>
      <c r="E34" s="76">
        <v>47</v>
      </c>
      <c r="F34" s="57">
        <v>74</v>
      </c>
      <c r="G34" s="76">
        <v>24</v>
      </c>
      <c r="H34" s="28">
        <v>57</v>
      </c>
      <c r="I34" s="73">
        <v>81</v>
      </c>
      <c r="J34" s="28">
        <v>28</v>
      </c>
      <c r="K34" s="28">
        <v>55</v>
      </c>
      <c r="L34" s="73">
        <v>83</v>
      </c>
      <c r="M34" s="28">
        <v>26</v>
      </c>
      <c r="N34" s="77">
        <v>60</v>
      </c>
      <c r="O34" s="73">
        <v>86</v>
      </c>
      <c r="P34" s="77">
        <v>24</v>
      </c>
      <c r="Q34" s="77">
        <v>37</v>
      </c>
      <c r="R34" s="73">
        <v>61</v>
      </c>
      <c r="S34" s="77">
        <v>24</v>
      </c>
      <c r="T34" s="77">
        <v>47</v>
      </c>
      <c r="U34" s="73">
        <v>74</v>
      </c>
      <c r="V34" s="77">
        <v>26</v>
      </c>
      <c r="W34" s="77">
        <v>46</v>
      </c>
      <c r="X34" s="73">
        <v>72</v>
      </c>
      <c r="Y34" s="77">
        <v>26</v>
      </c>
      <c r="Z34" s="77">
        <v>62</v>
      </c>
      <c r="AA34" s="73">
        <v>88</v>
      </c>
      <c r="AB34" s="77">
        <v>25</v>
      </c>
      <c r="AC34" s="77">
        <v>36</v>
      </c>
      <c r="AD34" s="73">
        <v>61</v>
      </c>
      <c r="AE34" s="77">
        <v>23</v>
      </c>
      <c r="AF34" s="77">
        <v>51</v>
      </c>
      <c r="AG34" s="73">
        <v>74</v>
      </c>
      <c r="AH34" s="77">
        <v>30</v>
      </c>
      <c r="AI34" s="77">
        <v>58</v>
      </c>
      <c r="AJ34" s="73">
        <f t="shared" si="3"/>
        <v>754</v>
      </c>
      <c r="AK34" s="74">
        <f t="shared" si="4"/>
        <v>75.400000000000006</v>
      </c>
      <c r="AL34" s="75">
        <f t="shared" si="2"/>
        <v>75.400000000000006</v>
      </c>
    </row>
    <row r="35" spans="1:38" ht="15" x14ac:dyDescent="0.25">
      <c r="A35" s="117">
        <v>26</v>
      </c>
      <c r="B35" s="116" t="s">
        <v>240</v>
      </c>
      <c r="C35" s="120" t="s">
        <v>241</v>
      </c>
      <c r="D35" s="76">
        <v>24</v>
      </c>
      <c r="E35" s="76">
        <v>34</v>
      </c>
      <c r="F35" s="57">
        <v>58</v>
      </c>
      <c r="G35" s="76">
        <v>25</v>
      </c>
      <c r="H35" s="28">
        <v>58</v>
      </c>
      <c r="I35" s="73">
        <v>83</v>
      </c>
      <c r="J35" s="28">
        <v>23</v>
      </c>
      <c r="K35" s="28">
        <v>50</v>
      </c>
      <c r="L35" s="73">
        <v>73</v>
      </c>
      <c r="M35" s="28">
        <v>26</v>
      </c>
      <c r="N35" s="77">
        <v>60</v>
      </c>
      <c r="O35" s="73">
        <v>86</v>
      </c>
      <c r="P35" s="77">
        <v>23</v>
      </c>
      <c r="Q35" s="77">
        <v>44</v>
      </c>
      <c r="R35" s="73">
        <v>67</v>
      </c>
      <c r="S35" s="77">
        <v>24</v>
      </c>
      <c r="T35" s="77">
        <v>54</v>
      </c>
      <c r="U35" s="73">
        <v>78</v>
      </c>
      <c r="V35" s="77">
        <v>24</v>
      </c>
      <c r="W35" s="77">
        <v>45</v>
      </c>
      <c r="X35" s="73">
        <v>69</v>
      </c>
      <c r="Y35" s="77">
        <v>23</v>
      </c>
      <c r="Z35" s="77">
        <v>62</v>
      </c>
      <c r="AA35" s="73">
        <v>85</v>
      </c>
      <c r="AB35" s="77">
        <v>24</v>
      </c>
      <c r="AC35" s="77">
        <v>38</v>
      </c>
      <c r="AD35" s="73">
        <v>62</v>
      </c>
      <c r="AE35" s="77">
        <v>24</v>
      </c>
      <c r="AF35" s="77">
        <v>55</v>
      </c>
      <c r="AG35" s="73">
        <v>79</v>
      </c>
      <c r="AH35" s="77"/>
      <c r="AI35" s="77"/>
      <c r="AJ35" s="73">
        <f t="shared" si="3"/>
        <v>740</v>
      </c>
      <c r="AK35" s="74">
        <f t="shared" si="4"/>
        <v>74</v>
      </c>
      <c r="AL35" s="75">
        <f t="shared" si="2"/>
        <v>74</v>
      </c>
    </row>
    <row r="36" spans="1:38" ht="15" x14ac:dyDescent="0.25">
      <c r="A36" s="115">
        <v>27</v>
      </c>
      <c r="B36" s="116" t="s">
        <v>242</v>
      </c>
      <c r="C36" s="120" t="s">
        <v>243</v>
      </c>
      <c r="D36" s="76">
        <v>22</v>
      </c>
      <c r="E36" s="76">
        <v>38</v>
      </c>
      <c r="F36" s="57">
        <v>60</v>
      </c>
      <c r="G36" s="76">
        <v>25</v>
      </c>
      <c r="H36" s="28">
        <v>53</v>
      </c>
      <c r="I36" s="73">
        <v>78</v>
      </c>
      <c r="J36" s="28">
        <v>29</v>
      </c>
      <c r="K36" s="28">
        <v>56</v>
      </c>
      <c r="L36" s="73">
        <v>85</v>
      </c>
      <c r="M36" s="28">
        <v>28</v>
      </c>
      <c r="N36" s="77">
        <v>63</v>
      </c>
      <c r="O36" s="73">
        <v>91</v>
      </c>
      <c r="P36" s="77">
        <v>24</v>
      </c>
      <c r="Q36" s="77">
        <v>41</v>
      </c>
      <c r="R36" s="73">
        <v>65</v>
      </c>
      <c r="S36" s="77">
        <v>25</v>
      </c>
      <c r="T36" s="77">
        <v>25</v>
      </c>
      <c r="U36" s="73">
        <v>50</v>
      </c>
      <c r="V36" s="77">
        <v>26</v>
      </c>
      <c r="W36" s="77">
        <v>48</v>
      </c>
      <c r="X36" s="73">
        <v>74</v>
      </c>
      <c r="Y36" s="77">
        <v>24</v>
      </c>
      <c r="Z36" s="77">
        <v>62</v>
      </c>
      <c r="AA36" s="73">
        <v>86</v>
      </c>
      <c r="AB36" s="77">
        <v>27</v>
      </c>
      <c r="AC36" s="77">
        <v>46</v>
      </c>
      <c r="AD36" s="73">
        <v>73</v>
      </c>
      <c r="AE36" s="77">
        <v>25</v>
      </c>
      <c r="AF36" s="77">
        <v>61</v>
      </c>
      <c r="AG36" s="73">
        <v>86</v>
      </c>
      <c r="AH36" s="77"/>
      <c r="AI36" s="77"/>
      <c r="AJ36" s="73">
        <f t="shared" si="3"/>
        <v>748</v>
      </c>
      <c r="AK36" s="74">
        <f t="shared" si="4"/>
        <v>74.8</v>
      </c>
      <c r="AL36" s="75">
        <f t="shared" si="2"/>
        <v>74.8</v>
      </c>
    </row>
    <row r="37" spans="1:38" ht="15" x14ac:dyDescent="0.25">
      <c r="A37" s="117">
        <v>28</v>
      </c>
      <c r="B37" s="116" t="s">
        <v>244</v>
      </c>
      <c r="C37" s="120" t="s">
        <v>245</v>
      </c>
      <c r="D37" s="76">
        <v>22</v>
      </c>
      <c r="E37" s="76">
        <v>35</v>
      </c>
      <c r="F37" s="57">
        <v>57</v>
      </c>
      <c r="G37" s="76">
        <v>26</v>
      </c>
      <c r="H37" s="28">
        <v>58</v>
      </c>
      <c r="I37" s="73">
        <v>84</v>
      </c>
      <c r="J37" s="28">
        <v>26</v>
      </c>
      <c r="K37" s="28">
        <v>46</v>
      </c>
      <c r="L37" s="73">
        <v>72</v>
      </c>
      <c r="M37" s="28">
        <v>26</v>
      </c>
      <c r="N37" s="77">
        <v>56</v>
      </c>
      <c r="O37" s="73">
        <v>82</v>
      </c>
      <c r="P37" s="77">
        <v>25</v>
      </c>
      <c r="Q37" s="77">
        <v>38</v>
      </c>
      <c r="R37" s="73">
        <v>63</v>
      </c>
      <c r="S37" s="77">
        <v>27</v>
      </c>
      <c r="T37" s="77">
        <v>26</v>
      </c>
      <c r="U37" s="73">
        <v>53</v>
      </c>
      <c r="V37" s="77">
        <v>27</v>
      </c>
      <c r="W37" s="77">
        <v>39</v>
      </c>
      <c r="X37" s="73">
        <v>66</v>
      </c>
      <c r="Y37" s="77">
        <v>25</v>
      </c>
      <c r="Z37" s="77">
        <v>62</v>
      </c>
      <c r="AA37" s="73">
        <v>87</v>
      </c>
      <c r="AB37" s="77">
        <v>27</v>
      </c>
      <c r="AC37" s="77">
        <v>41</v>
      </c>
      <c r="AD37" s="73">
        <v>68</v>
      </c>
      <c r="AE37" s="77">
        <v>25</v>
      </c>
      <c r="AF37" s="77">
        <v>59</v>
      </c>
      <c r="AG37" s="73">
        <v>84</v>
      </c>
      <c r="AH37" s="77"/>
      <c r="AI37" s="77"/>
      <c r="AJ37" s="73">
        <f t="shared" si="3"/>
        <v>716</v>
      </c>
      <c r="AK37" s="74">
        <f t="shared" si="4"/>
        <v>71.599999999999994</v>
      </c>
      <c r="AL37" s="75">
        <f t="shared" si="2"/>
        <v>71.599999999999994</v>
      </c>
    </row>
    <row r="38" spans="1:38" ht="15" x14ac:dyDescent="0.25">
      <c r="A38" s="115">
        <v>29</v>
      </c>
      <c r="B38" s="116" t="s">
        <v>246</v>
      </c>
      <c r="C38" s="120" t="s">
        <v>247</v>
      </c>
      <c r="D38" s="76">
        <v>22</v>
      </c>
      <c r="E38" s="76">
        <v>37</v>
      </c>
      <c r="F38" s="57">
        <v>59</v>
      </c>
      <c r="G38" s="76">
        <v>25</v>
      </c>
      <c r="H38" s="28">
        <v>57</v>
      </c>
      <c r="I38" s="73">
        <v>82</v>
      </c>
      <c r="J38" s="28">
        <v>23</v>
      </c>
      <c r="K38" s="28">
        <v>44</v>
      </c>
      <c r="L38" s="73">
        <v>67</v>
      </c>
      <c r="M38" s="28">
        <v>26</v>
      </c>
      <c r="N38" s="77">
        <v>56</v>
      </c>
      <c r="O38" s="73">
        <v>82</v>
      </c>
      <c r="P38" s="77">
        <v>21</v>
      </c>
      <c r="Q38" s="77">
        <v>29</v>
      </c>
      <c r="R38" s="73">
        <v>50</v>
      </c>
      <c r="S38" s="77">
        <v>25</v>
      </c>
      <c r="T38" s="77">
        <v>44</v>
      </c>
      <c r="U38" s="73">
        <v>69</v>
      </c>
      <c r="V38" s="77">
        <v>24</v>
      </c>
      <c r="W38" s="77">
        <v>58</v>
      </c>
      <c r="X38" s="73">
        <v>72</v>
      </c>
      <c r="Y38" s="77">
        <v>25</v>
      </c>
      <c r="Z38" s="77">
        <v>62</v>
      </c>
      <c r="AA38" s="73">
        <v>87</v>
      </c>
      <c r="AB38" s="77">
        <v>25</v>
      </c>
      <c r="AC38" s="77">
        <v>28</v>
      </c>
      <c r="AD38" s="73">
        <v>53</v>
      </c>
      <c r="AE38" s="77">
        <v>23</v>
      </c>
      <c r="AF38" s="77">
        <v>51</v>
      </c>
      <c r="AG38" s="73">
        <v>74</v>
      </c>
      <c r="AH38" s="77">
        <v>30</v>
      </c>
      <c r="AI38" s="77">
        <v>58</v>
      </c>
      <c r="AJ38" s="73">
        <f t="shared" si="3"/>
        <v>695</v>
      </c>
      <c r="AK38" s="74">
        <f t="shared" si="4"/>
        <v>69.5</v>
      </c>
      <c r="AL38" s="75">
        <f t="shared" si="2"/>
        <v>69.5</v>
      </c>
    </row>
    <row r="39" spans="1:38" ht="15" x14ac:dyDescent="0.25">
      <c r="A39" s="117">
        <v>30</v>
      </c>
      <c r="B39" s="116" t="s">
        <v>248</v>
      </c>
      <c r="C39" s="120" t="s">
        <v>249</v>
      </c>
      <c r="D39" s="76">
        <v>23</v>
      </c>
      <c r="E39" s="76">
        <v>46</v>
      </c>
      <c r="F39" s="57">
        <v>69</v>
      </c>
      <c r="G39" s="76">
        <v>26</v>
      </c>
      <c r="H39" s="28">
        <v>58</v>
      </c>
      <c r="I39" s="73">
        <v>84</v>
      </c>
      <c r="J39" s="28">
        <v>28</v>
      </c>
      <c r="K39" s="28">
        <v>58</v>
      </c>
      <c r="L39" s="73">
        <v>86</v>
      </c>
      <c r="M39" s="28">
        <v>26</v>
      </c>
      <c r="N39" s="77">
        <v>58</v>
      </c>
      <c r="O39" s="73">
        <v>84</v>
      </c>
      <c r="P39" s="77">
        <v>27</v>
      </c>
      <c r="Q39" s="77">
        <v>48</v>
      </c>
      <c r="R39" s="73">
        <v>75</v>
      </c>
      <c r="S39" s="77">
        <v>27</v>
      </c>
      <c r="T39" s="77">
        <v>49</v>
      </c>
      <c r="U39" s="73">
        <v>76</v>
      </c>
      <c r="V39" s="77">
        <v>28</v>
      </c>
      <c r="W39" s="77">
        <v>55</v>
      </c>
      <c r="X39" s="73">
        <v>83</v>
      </c>
      <c r="Y39" s="77">
        <v>24</v>
      </c>
      <c r="Z39" s="77">
        <v>60</v>
      </c>
      <c r="AA39" s="73">
        <v>84</v>
      </c>
      <c r="AB39" s="77">
        <v>26</v>
      </c>
      <c r="AC39" s="77">
        <v>49</v>
      </c>
      <c r="AD39" s="73">
        <v>75</v>
      </c>
      <c r="AE39" s="77">
        <v>24</v>
      </c>
      <c r="AF39" s="77">
        <v>60</v>
      </c>
      <c r="AG39" s="73">
        <v>84</v>
      </c>
      <c r="AH39" s="77">
        <v>30</v>
      </c>
      <c r="AI39" s="77">
        <v>60</v>
      </c>
      <c r="AJ39" s="73">
        <f t="shared" si="3"/>
        <v>800</v>
      </c>
      <c r="AK39" s="74">
        <f t="shared" si="4"/>
        <v>80</v>
      </c>
      <c r="AL39" s="75">
        <f t="shared" si="2"/>
        <v>80</v>
      </c>
    </row>
    <row r="40" spans="1:38" ht="15" x14ac:dyDescent="0.25">
      <c r="A40" s="115">
        <v>31</v>
      </c>
      <c r="B40" s="116" t="s">
        <v>250</v>
      </c>
      <c r="C40" s="120" t="s">
        <v>251</v>
      </c>
      <c r="D40" s="76">
        <v>28</v>
      </c>
      <c r="E40" s="76">
        <v>49</v>
      </c>
      <c r="F40" s="57">
        <v>77</v>
      </c>
      <c r="G40" s="76">
        <v>26</v>
      </c>
      <c r="H40" s="28">
        <v>61</v>
      </c>
      <c r="I40" s="73">
        <v>87</v>
      </c>
      <c r="J40" s="28">
        <v>29</v>
      </c>
      <c r="K40" s="28">
        <v>60</v>
      </c>
      <c r="L40" s="73">
        <v>89</v>
      </c>
      <c r="M40" s="28">
        <v>26</v>
      </c>
      <c r="N40" s="77">
        <v>59</v>
      </c>
      <c r="O40" s="73">
        <v>85</v>
      </c>
      <c r="P40" s="77">
        <v>27</v>
      </c>
      <c r="Q40" s="77">
        <v>50</v>
      </c>
      <c r="R40" s="73">
        <v>77</v>
      </c>
      <c r="S40" s="77">
        <v>27</v>
      </c>
      <c r="T40" s="77">
        <v>59</v>
      </c>
      <c r="U40" s="73">
        <v>86</v>
      </c>
      <c r="V40" s="77">
        <v>28</v>
      </c>
      <c r="W40" s="77">
        <v>59</v>
      </c>
      <c r="X40" s="73">
        <v>85</v>
      </c>
      <c r="Y40" s="77">
        <v>28</v>
      </c>
      <c r="Z40" s="77">
        <v>62</v>
      </c>
      <c r="AA40" s="73">
        <v>90</v>
      </c>
      <c r="AB40" s="77">
        <v>25</v>
      </c>
      <c r="AC40" s="77">
        <v>48</v>
      </c>
      <c r="AD40" s="73">
        <v>73</v>
      </c>
      <c r="AE40" s="77">
        <v>24</v>
      </c>
      <c r="AF40" s="77">
        <v>53</v>
      </c>
      <c r="AG40" s="73">
        <v>77</v>
      </c>
      <c r="AH40" s="77">
        <v>28</v>
      </c>
      <c r="AI40" s="77">
        <v>60</v>
      </c>
      <c r="AJ40" s="73">
        <f t="shared" si="3"/>
        <v>826</v>
      </c>
      <c r="AK40" s="74">
        <f t="shared" si="4"/>
        <v>82.6</v>
      </c>
      <c r="AL40" s="75">
        <f t="shared" si="2"/>
        <v>82.6</v>
      </c>
    </row>
  </sheetData>
  <mergeCells count="29">
    <mergeCell ref="B7:B8"/>
    <mergeCell ref="A7:A8"/>
    <mergeCell ref="C7:C8"/>
    <mergeCell ref="A5:B5"/>
    <mergeCell ref="A1:AL1"/>
    <mergeCell ref="A2:AL2"/>
    <mergeCell ref="A3:AL3"/>
    <mergeCell ref="A4:AL4"/>
    <mergeCell ref="AH6:AL6"/>
    <mergeCell ref="AH7:AI7"/>
    <mergeCell ref="P8:Q8"/>
    <mergeCell ref="AH8:AI8"/>
    <mergeCell ref="D7:I7"/>
    <mergeCell ref="J7:O7"/>
    <mergeCell ref="D8:F8"/>
    <mergeCell ref="G8:I8"/>
    <mergeCell ref="J8:L8"/>
    <mergeCell ref="M8:O8"/>
    <mergeCell ref="AE8:AG8"/>
    <mergeCell ref="AB7:AG7"/>
    <mergeCell ref="S8:U8"/>
    <mergeCell ref="P7:U7"/>
    <mergeCell ref="Y8:AA8"/>
    <mergeCell ref="V7:AA7"/>
    <mergeCell ref="AE9:AF9"/>
    <mergeCell ref="AH9:AI9"/>
    <mergeCell ref="AK8:AK9"/>
    <mergeCell ref="AB8:AD8"/>
    <mergeCell ref="AB9:AC9"/>
  </mergeCells>
  <conditionalFormatting sqref="X1:X9 AA1:AA9 AG1:AG9 X41:X1048576 AA41:AA1048576 AG41:AG1048576 F1:F1048576 I1:I1048576 L1:L1048576 O1:O1048576 R1:R1048576 AD1:AD1048576 U1:U1048576">
    <cfRule type="cellIs" dxfId="85" priority="6" operator="lessThan">
      <formula>50</formula>
    </cfRule>
  </conditionalFormatting>
  <conditionalFormatting sqref="X10:X40">
    <cfRule type="cellIs" dxfId="84" priority="5" operator="lessThan">
      <formula>50</formula>
    </cfRule>
  </conditionalFormatting>
  <conditionalFormatting sqref="AA10:AA40">
    <cfRule type="cellIs" dxfId="83" priority="4" operator="lessThan">
      <formula>50</formula>
    </cfRule>
  </conditionalFormatting>
  <conditionalFormatting sqref="AG10:AG40">
    <cfRule type="cellIs" dxfId="82" priority="3" operator="lessThan">
      <formula>50</formula>
    </cfRule>
  </conditionalFormatting>
  <conditionalFormatting sqref="AK10:AK40">
    <cfRule type="top10" dxfId="81" priority="1" rank="3"/>
    <cfRule type="top10" dxfId="80" priority="2" percent="1" rank="3"/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"/>
  <sheetViews>
    <sheetView zoomScale="90" zoomScaleNormal="90" workbookViewId="0">
      <selection activeCell="D10" sqref="D10"/>
    </sheetView>
  </sheetViews>
  <sheetFormatPr defaultColWidth="9.109375" defaultRowHeight="15" x14ac:dyDescent="0.25"/>
  <cols>
    <col min="1" max="1" width="11.88671875" style="3" bestFit="1" customWidth="1"/>
    <col min="2" max="2" width="40.33203125" style="4" customWidth="1"/>
    <col min="3" max="3" width="17.88671875" style="4" customWidth="1"/>
    <col min="4" max="4" width="5.109375" style="3" customWidth="1"/>
    <col min="5" max="5" width="5.44140625" style="3" customWidth="1"/>
    <col min="6" max="6" width="6.88671875" style="3" customWidth="1"/>
    <col min="7" max="7" width="5.109375" style="3" customWidth="1"/>
    <col min="8" max="8" width="5.44140625" style="3" customWidth="1"/>
    <col min="9" max="9" width="6.88671875" style="3" customWidth="1"/>
    <col min="10" max="10" width="5.109375" style="3" customWidth="1"/>
    <col min="11" max="11" width="5.44140625" style="3" customWidth="1"/>
    <col min="12" max="12" width="6.88671875" style="3" customWidth="1"/>
    <col min="13" max="13" width="5.109375" style="3" customWidth="1"/>
    <col min="14" max="14" width="5.44140625" style="3" customWidth="1"/>
    <col min="15" max="15" width="6.88671875" style="3" customWidth="1"/>
    <col min="16" max="16" width="5.109375" style="3" customWidth="1"/>
    <col min="17" max="17" width="5.44140625" style="3" customWidth="1"/>
    <col min="18" max="18" width="6.88671875" style="3" customWidth="1"/>
    <col min="19" max="19" width="5.109375" style="3" customWidth="1"/>
    <col min="20" max="20" width="5.44140625" style="3" customWidth="1"/>
    <col min="21" max="21" width="6.88671875" style="3" customWidth="1"/>
    <col min="22" max="22" width="5.109375" style="3" customWidth="1"/>
    <col min="23" max="23" width="5.44140625" style="3" customWidth="1"/>
    <col min="24" max="24" width="6.88671875" style="3" customWidth="1"/>
    <col min="25" max="25" width="5.109375" style="3" customWidth="1"/>
    <col min="26" max="26" width="5.44140625" style="3" customWidth="1"/>
    <col min="27" max="27" width="6.88671875" style="3" customWidth="1"/>
    <col min="28" max="28" width="5.109375" style="3" customWidth="1"/>
    <col min="29" max="29" width="5.44140625" style="3" customWidth="1"/>
    <col min="30" max="30" width="6.88671875" style="3" customWidth="1"/>
    <col min="31" max="31" width="5.109375" style="3" customWidth="1"/>
    <col min="32" max="32" width="5.44140625" style="3" customWidth="1"/>
    <col min="33" max="33" width="6.88671875" style="3" customWidth="1"/>
    <col min="34" max="34" width="9.109375" style="3" customWidth="1"/>
    <col min="35" max="35" width="8.5546875" style="3" customWidth="1"/>
    <col min="36" max="16384" width="9.109375" style="3"/>
  </cols>
  <sheetData>
    <row r="1" spans="1:37" ht="17.399999999999999" x14ac:dyDescent="0.25">
      <c r="A1" s="167" t="s">
        <v>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</row>
    <row r="2" spans="1:37" ht="15.75" customHeight="1" x14ac:dyDescent="0.25">
      <c r="A2" s="168" t="s">
        <v>176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</row>
    <row r="3" spans="1:37" ht="15.75" customHeight="1" x14ac:dyDescent="0.25">
      <c r="A3" s="168" t="s">
        <v>6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</row>
    <row r="4" spans="1:37" ht="17.399999999999999" x14ac:dyDescent="0.3">
      <c r="A4" s="169" t="s">
        <v>253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</row>
    <row r="5" spans="1:37" ht="17.399999999999999" x14ac:dyDescent="0.3">
      <c r="A5" s="169" t="s">
        <v>179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</row>
    <row r="6" spans="1:37" x14ac:dyDescent="0.2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</row>
    <row r="7" spans="1:37" s="37" customFormat="1" ht="24.75" customHeight="1" x14ac:dyDescent="0.25">
      <c r="A7" s="173" t="s">
        <v>8</v>
      </c>
      <c r="B7" s="173" t="s">
        <v>9</v>
      </c>
      <c r="C7" s="173" t="s">
        <v>27</v>
      </c>
      <c r="D7" s="176" t="s">
        <v>137</v>
      </c>
      <c r="E7" s="176"/>
      <c r="F7" s="176"/>
      <c r="G7" s="176" t="s">
        <v>4</v>
      </c>
      <c r="H7" s="176"/>
      <c r="I7" s="176"/>
      <c r="J7" s="176"/>
      <c r="K7" s="176"/>
      <c r="L7" s="176"/>
      <c r="M7" s="176" t="s">
        <v>28</v>
      </c>
      <c r="N7" s="176"/>
      <c r="O7" s="176"/>
      <c r="P7" s="176"/>
      <c r="Q7" s="176"/>
      <c r="R7" s="176"/>
      <c r="S7" s="176" t="s">
        <v>29</v>
      </c>
      <c r="T7" s="176"/>
      <c r="U7" s="176"/>
      <c r="V7" s="176"/>
      <c r="W7" s="176"/>
      <c r="X7" s="176"/>
      <c r="Y7" s="176" t="s">
        <v>30</v>
      </c>
      <c r="Z7" s="176"/>
      <c r="AA7" s="176"/>
      <c r="AB7" s="176" t="s">
        <v>31</v>
      </c>
      <c r="AC7" s="176"/>
      <c r="AD7" s="176"/>
      <c r="AE7" s="176"/>
      <c r="AF7" s="176"/>
      <c r="AG7" s="176"/>
      <c r="AH7" s="176" t="s">
        <v>32</v>
      </c>
      <c r="AI7" s="176" t="s">
        <v>33</v>
      </c>
    </row>
    <row r="8" spans="1:37" s="37" customFormat="1" x14ac:dyDescent="0.25">
      <c r="A8" s="174"/>
      <c r="B8" s="174"/>
      <c r="C8" s="174"/>
      <c r="D8" s="176" t="s">
        <v>18</v>
      </c>
      <c r="E8" s="176"/>
      <c r="F8" s="176"/>
      <c r="G8" s="176" t="s">
        <v>18</v>
      </c>
      <c r="H8" s="176"/>
      <c r="I8" s="176"/>
      <c r="J8" s="176" t="s">
        <v>19</v>
      </c>
      <c r="K8" s="176"/>
      <c r="L8" s="176"/>
      <c r="M8" s="176" t="s">
        <v>18</v>
      </c>
      <c r="N8" s="176"/>
      <c r="O8" s="176"/>
      <c r="P8" s="176" t="s">
        <v>19</v>
      </c>
      <c r="Q8" s="176"/>
      <c r="R8" s="176"/>
      <c r="S8" s="176" t="s">
        <v>18</v>
      </c>
      <c r="T8" s="176"/>
      <c r="U8" s="176"/>
      <c r="V8" s="176" t="s">
        <v>19</v>
      </c>
      <c r="W8" s="176"/>
      <c r="X8" s="176"/>
      <c r="Y8" s="176" t="s">
        <v>18</v>
      </c>
      <c r="Z8" s="176"/>
      <c r="AA8" s="176"/>
      <c r="AB8" s="176" t="s">
        <v>18</v>
      </c>
      <c r="AC8" s="176"/>
      <c r="AD8" s="176"/>
      <c r="AE8" s="176" t="s">
        <v>19</v>
      </c>
      <c r="AF8" s="176"/>
      <c r="AG8" s="176"/>
      <c r="AH8" s="176"/>
      <c r="AI8" s="176"/>
    </row>
    <row r="9" spans="1:37" s="37" customFormat="1" ht="19.5" customHeight="1" x14ac:dyDescent="0.25">
      <c r="A9" s="175"/>
      <c r="B9" s="175"/>
      <c r="C9" s="175"/>
      <c r="D9" s="113" t="s">
        <v>22</v>
      </c>
      <c r="E9" s="113" t="s">
        <v>23</v>
      </c>
      <c r="F9" s="113" t="s">
        <v>32</v>
      </c>
      <c r="G9" s="113" t="s">
        <v>22</v>
      </c>
      <c r="H9" s="113" t="s">
        <v>23</v>
      </c>
      <c r="I9" s="113" t="s">
        <v>32</v>
      </c>
      <c r="J9" s="113" t="s">
        <v>22</v>
      </c>
      <c r="K9" s="113" t="s">
        <v>23</v>
      </c>
      <c r="L9" s="113" t="s">
        <v>32</v>
      </c>
      <c r="M9" s="113" t="s">
        <v>22</v>
      </c>
      <c r="N9" s="113" t="s">
        <v>23</v>
      </c>
      <c r="O9" s="113" t="s">
        <v>32</v>
      </c>
      <c r="P9" s="113" t="s">
        <v>22</v>
      </c>
      <c r="Q9" s="113" t="s">
        <v>23</v>
      </c>
      <c r="R9" s="113" t="s">
        <v>32</v>
      </c>
      <c r="S9" s="113" t="s">
        <v>22</v>
      </c>
      <c r="T9" s="113" t="s">
        <v>23</v>
      </c>
      <c r="U9" s="113" t="s">
        <v>32</v>
      </c>
      <c r="V9" s="113" t="s">
        <v>22</v>
      </c>
      <c r="W9" s="113" t="s">
        <v>23</v>
      </c>
      <c r="X9" s="113" t="s">
        <v>32</v>
      </c>
      <c r="Y9" s="113" t="s">
        <v>22</v>
      </c>
      <c r="Z9" s="113" t="s">
        <v>23</v>
      </c>
      <c r="AA9" s="113" t="s">
        <v>32</v>
      </c>
      <c r="AB9" s="113" t="s">
        <v>22</v>
      </c>
      <c r="AC9" s="113" t="s">
        <v>23</v>
      </c>
      <c r="AD9" s="113" t="s">
        <v>32</v>
      </c>
      <c r="AE9" s="113" t="s">
        <v>22</v>
      </c>
      <c r="AF9" s="113" t="s">
        <v>23</v>
      </c>
      <c r="AG9" s="113" t="s">
        <v>32</v>
      </c>
      <c r="AH9" s="176"/>
      <c r="AI9" s="176"/>
    </row>
    <row r="10" spans="1:37" s="30" customFormat="1" ht="18" customHeight="1" x14ac:dyDescent="0.25">
      <c r="A10" s="90">
        <v>1</v>
      </c>
      <c r="B10" s="53" t="s">
        <v>144</v>
      </c>
      <c r="C10" s="120" t="s">
        <v>254</v>
      </c>
      <c r="D10" s="112">
        <v>20</v>
      </c>
      <c r="E10" s="112">
        <v>30</v>
      </c>
      <c r="F10" s="112">
        <f>E10+D10</f>
        <v>50</v>
      </c>
      <c r="G10" s="112">
        <v>19</v>
      </c>
      <c r="H10" s="112">
        <v>34</v>
      </c>
      <c r="I10" s="112">
        <f>H10+G10</f>
        <v>53</v>
      </c>
      <c r="J10" s="112">
        <v>21</v>
      </c>
      <c r="K10" s="112">
        <v>53</v>
      </c>
      <c r="L10" s="112">
        <f>K10+J10</f>
        <v>74</v>
      </c>
      <c r="M10" s="112">
        <v>26</v>
      </c>
      <c r="N10" s="112">
        <v>28</v>
      </c>
      <c r="O10" s="112">
        <f>N10+M10</f>
        <v>54</v>
      </c>
      <c r="P10" s="112">
        <v>25</v>
      </c>
      <c r="Q10" s="112">
        <v>53</v>
      </c>
      <c r="R10" s="112">
        <f>Q10+P10</f>
        <v>78</v>
      </c>
      <c r="S10" s="112">
        <v>20</v>
      </c>
      <c r="T10" s="112">
        <v>30</v>
      </c>
      <c r="U10" s="112">
        <f>T10+S10</f>
        <v>50</v>
      </c>
      <c r="V10" s="112">
        <v>21</v>
      </c>
      <c r="W10" s="112">
        <v>57</v>
      </c>
      <c r="X10" s="112">
        <f>W10+V10</f>
        <v>78</v>
      </c>
      <c r="Y10" s="112">
        <v>26</v>
      </c>
      <c r="Z10" s="112">
        <v>40</v>
      </c>
      <c r="AA10" s="112">
        <f>Z10+Y10</f>
        <v>66</v>
      </c>
      <c r="AB10" s="112">
        <v>26</v>
      </c>
      <c r="AC10" s="112">
        <v>42</v>
      </c>
      <c r="AD10" s="112">
        <f>AC10+AB10</f>
        <v>68</v>
      </c>
      <c r="AE10" s="112">
        <v>24</v>
      </c>
      <c r="AF10" s="112">
        <v>58</v>
      </c>
      <c r="AG10" s="112">
        <f>AF10+AE10</f>
        <v>82</v>
      </c>
      <c r="AH10" s="72">
        <f>AG10+AD10+AA10+X10+U10+R10+O10+L10+I10+F10</f>
        <v>653</v>
      </c>
      <c r="AI10" s="81">
        <f>AH10*100/1000</f>
        <v>65.3</v>
      </c>
    </row>
    <row r="11" spans="1:37" ht="18" customHeight="1" x14ac:dyDescent="0.25">
      <c r="A11" s="118">
        <v>2</v>
      </c>
      <c r="B11" s="53" t="s">
        <v>145</v>
      </c>
      <c r="C11" s="120" t="s">
        <v>255</v>
      </c>
      <c r="D11" s="28">
        <v>21</v>
      </c>
      <c r="E11" s="28">
        <v>51</v>
      </c>
      <c r="F11" s="112">
        <f t="shared" ref="F11:F30" si="0">E11+D11</f>
        <v>72</v>
      </c>
      <c r="G11" s="28">
        <v>20</v>
      </c>
      <c r="H11" s="28">
        <v>58</v>
      </c>
      <c r="I11" s="112">
        <f t="shared" ref="I11:I30" si="1">H11+G11</f>
        <v>78</v>
      </c>
      <c r="J11" s="28">
        <v>24</v>
      </c>
      <c r="K11" s="28">
        <v>58</v>
      </c>
      <c r="L11" s="112">
        <f t="shared" ref="L11:L30" si="2">K11+J11</f>
        <v>82</v>
      </c>
      <c r="M11" s="28">
        <v>25</v>
      </c>
      <c r="N11" s="28">
        <v>50</v>
      </c>
      <c r="O11" s="112">
        <f t="shared" ref="O11:O30" si="3">N11+M11</f>
        <v>75</v>
      </c>
      <c r="P11" s="28">
        <v>26</v>
      </c>
      <c r="Q11" s="28">
        <v>53</v>
      </c>
      <c r="R11" s="112">
        <f t="shared" ref="R11:R30" si="4">Q11+P11</f>
        <v>79</v>
      </c>
      <c r="S11" s="28">
        <v>23</v>
      </c>
      <c r="T11" s="28">
        <v>40</v>
      </c>
      <c r="U11" s="112">
        <f t="shared" ref="U11:U30" si="5">T11+S11</f>
        <v>63</v>
      </c>
      <c r="V11" s="28">
        <v>24</v>
      </c>
      <c r="W11" s="28">
        <v>57</v>
      </c>
      <c r="X11" s="112">
        <f t="shared" ref="X11:X30" si="6">W11+V11</f>
        <v>81</v>
      </c>
      <c r="Y11" s="28">
        <v>26</v>
      </c>
      <c r="Z11" s="28">
        <v>48</v>
      </c>
      <c r="AA11" s="112">
        <f t="shared" ref="AA11:AA30" si="7">Z11+Y11</f>
        <v>74</v>
      </c>
      <c r="AB11" s="28">
        <v>23</v>
      </c>
      <c r="AC11" s="28">
        <v>41</v>
      </c>
      <c r="AD11" s="112">
        <f t="shared" ref="AD11:AD30" si="8">AC11+AB11</f>
        <v>64</v>
      </c>
      <c r="AE11" s="28">
        <v>26</v>
      </c>
      <c r="AF11" s="28">
        <v>59</v>
      </c>
      <c r="AG11" s="112">
        <f t="shared" ref="AG11:AG30" si="9">AF11+AE11</f>
        <v>85</v>
      </c>
      <c r="AH11" s="72">
        <f t="shared" ref="AH11:AH30" si="10">AG11+AD11+AA11+X11+U11+R11+O11+L11+I11+F11</f>
        <v>753</v>
      </c>
      <c r="AI11" s="81">
        <f t="shared" ref="AI11:AI30" si="11">AH11*100/1000</f>
        <v>75.3</v>
      </c>
    </row>
    <row r="12" spans="1:37" ht="18" customHeight="1" x14ac:dyDescent="0.25">
      <c r="A12" s="90">
        <v>3</v>
      </c>
      <c r="B12" s="53" t="s">
        <v>146</v>
      </c>
      <c r="C12" s="120" t="s">
        <v>256</v>
      </c>
      <c r="D12" s="28">
        <v>26</v>
      </c>
      <c r="E12" s="28">
        <v>55</v>
      </c>
      <c r="F12" s="112">
        <f t="shared" si="0"/>
        <v>81</v>
      </c>
      <c r="G12" s="28">
        <v>22</v>
      </c>
      <c r="H12" s="28">
        <v>62</v>
      </c>
      <c r="I12" s="112">
        <f t="shared" si="1"/>
        <v>84</v>
      </c>
      <c r="J12" s="28">
        <v>24</v>
      </c>
      <c r="K12" s="28">
        <v>61</v>
      </c>
      <c r="L12" s="112">
        <f t="shared" si="2"/>
        <v>85</v>
      </c>
      <c r="M12" s="28">
        <v>27</v>
      </c>
      <c r="N12" s="28">
        <v>57</v>
      </c>
      <c r="O12" s="112">
        <f t="shared" si="3"/>
        <v>84</v>
      </c>
      <c r="P12" s="28">
        <v>27</v>
      </c>
      <c r="Q12" s="28">
        <v>60</v>
      </c>
      <c r="R12" s="112">
        <f t="shared" si="4"/>
        <v>87</v>
      </c>
      <c r="S12" s="28">
        <v>27</v>
      </c>
      <c r="T12" s="28">
        <v>41</v>
      </c>
      <c r="U12" s="112">
        <f t="shared" si="5"/>
        <v>68</v>
      </c>
      <c r="V12" s="28">
        <v>25</v>
      </c>
      <c r="W12" s="28">
        <v>57</v>
      </c>
      <c r="X12" s="112">
        <f t="shared" si="6"/>
        <v>82</v>
      </c>
      <c r="Y12" s="28">
        <v>28</v>
      </c>
      <c r="Z12" s="28">
        <v>49</v>
      </c>
      <c r="AA12" s="112">
        <f t="shared" si="7"/>
        <v>77</v>
      </c>
      <c r="AB12" s="28">
        <v>26</v>
      </c>
      <c r="AC12" s="28">
        <v>52</v>
      </c>
      <c r="AD12" s="112">
        <f t="shared" si="8"/>
        <v>78</v>
      </c>
      <c r="AE12" s="28">
        <v>26</v>
      </c>
      <c r="AF12" s="28">
        <v>65</v>
      </c>
      <c r="AG12" s="112">
        <f t="shared" si="9"/>
        <v>91</v>
      </c>
      <c r="AH12" s="72">
        <f t="shared" si="10"/>
        <v>817</v>
      </c>
      <c r="AI12" s="81">
        <f t="shared" si="11"/>
        <v>81.7</v>
      </c>
    </row>
    <row r="13" spans="1:37" ht="18" customHeight="1" x14ac:dyDescent="0.25">
      <c r="A13" s="118">
        <v>4</v>
      </c>
      <c r="B13" s="53" t="s">
        <v>147</v>
      </c>
      <c r="C13" s="120" t="s">
        <v>257</v>
      </c>
      <c r="D13" s="28">
        <v>28</v>
      </c>
      <c r="E13" s="28">
        <v>50</v>
      </c>
      <c r="F13" s="112">
        <f t="shared" si="0"/>
        <v>78</v>
      </c>
      <c r="G13" s="28">
        <v>24</v>
      </c>
      <c r="H13" s="28">
        <v>50</v>
      </c>
      <c r="I13" s="112">
        <f t="shared" si="1"/>
        <v>74</v>
      </c>
      <c r="J13" s="28">
        <v>26</v>
      </c>
      <c r="K13" s="28">
        <v>63</v>
      </c>
      <c r="L13" s="112">
        <f t="shared" si="2"/>
        <v>89</v>
      </c>
      <c r="M13" s="28">
        <v>26</v>
      </c>
      <c r="N13" s="28">
        <v>54</v>
      </c>
      <c r="O13" s="112">
        <f t="shared" si="3"/>
        <v>80</v>
      </c>
      <c r="P13" s="28">
        <v>26</v>
      </c>
      <c r="Q13" s="28">
        <v>55</v>
      </c>
      <c r="R13" s="112">
        <f t="shared" si="4"/>
        <v>81</v>
      </c>
      <c r="S13" s="28">
        <v>29</v>
      </c>
      <c r="T13" s="28">
        <v>47</v>
      </c>
      <c r="U13" s="112">
        <f t="shared" si="5"/>
        <v>76</v>
      </c>
      <c r="V13" s="28">
        <v>27</v>
      </c>
      <c r="W13" s="28">
        <v>59</v>
      </c>
      <c r="X13" s="112">
        <f t="shared" si="6"/>
        <v>86</v>
      </c>
      <c r="Y13" s="28">
        <v>29</v>
      </c>
      <c r="Z13" s="28">
        <v>50</v>
      </c>
      <c r="AA13" s="112">
        <f t="shared" si="7"/>
        <v>79</v>
      </c>
      <c r="AB13" s="28">
        <v>27</v>
      </c>
      <c r="AC13" s="28">
        <v>56</v>
      </c>
      <c r="AD13" s="112">
        <f t="shared" si="8"/>
        <v>83</v>
      </c>
      <c r="AE13" s="28">
        <v>27</v>
      </c>
      <c r="AF13" s="28">
        <v>65</v>
      </c>
      <c r="AG13" s="112">
        <f t="shared" si="9"/>
        <v>92</v>
      </c>
      <c r="AH13" s="72">
        <f t="shared" si="10"/>
        <v>818</v>
      </c>
      <c r="AI13" s="81">
        <f t="shared" si="11"/>
        <v>81.8</v>
      </c>
    </row>
    <row r="14" spans="1:37" ht="18" customHeight="1" x14ac:dyDescent="0.25">
      <c r="A14" s="90">
        <v>5</v>
      </c>
      <c r="B14" s="53" t="s">
        <v>148</v>
      </c>
      <c r="C14" s="120" t="s">
        <v>258</v>
      </c>
      <c r="D14" s="28">
        <v>29</v>
      </c>
      <c r="E14" s="28">
        <v>46</v>
      </c>
      <c r="F14" s="112">
        <f t="shared" si="0"/>
        <v>75</v>
      </c>
      <c r="G14" s="28">
        <v>24</v>
      </c>
      <c r="H14" s="28">
        <v>43</v>
      </c>
      <c r="I14" s="112">
        <f t="shared" si="1"/>
        <v>67</v>
      </c>
      <c r="J14" s="28">
        <v>25</v>
      </c>
      <c r="K14" s="28">
        <v>60</v>
      </c>
      <c r="L14" s="112">
        <f t="shared" si="2"/>
        <v>85</v>
      </c>
      <c r="M14" s="28">
        <v>25</v>
      </c>
      <c r="N14" s="28">
        <v>57</v>
      </c>
      <c r="O14" s="112">
        <f t="shared" si="3"/>
        <v>82</v>
      </c>
      <c r="P14" s="28">
        <v>25</v>
      </c>
      <c r="Q14" s="28">
        <v>58</v>
      </c>
      <c r="R14" s="112">
        <f t="shared" si="4"/>
        <v>83</v>
      </c>
      <c r="S14" s="28">
        <v>27</v>
      </c>
      <c r="T14" s="28">
        <v>51</v>
      </c>
      <c r="U14" s="112">
        <f t="shared" si="5"/>
        <v>78</v>
      </c>
      <c r="V14" s="28">
        <v>27</v>
      </c>
      <c r="W14" s="28">
        <v>58</v>
      </c>
      <c r="X14" s="112">
        <f t="shared" si="6"/>
        <v>85</v>
      </c>
      <c r="Y14" s="28">
        <v>27</v>
      </c>
      <c r="Z14" s="28">
        <v>53</v>
      </c>
      <c r="AA14" s="112">
        <f t="shared" si="7"/>
        <v>80</v>
      </c>
      <c r="AB14" s="28">
        <v>26</v>
      </c>
      <c r="AC14" s="28">
        <v>47</v>
      </c>
      <c r="AD14" s="112">
        <f t="shared" si="8"/>
        <v>73</v>
      </c>
      <c r="AE14" s="28">
        <v>24</v>
      </c>
      <c r="AF14" s="28">
        <v>63</v>
      </c>
      <c r="AG14" s="112">
        <f t="shared" si="9"/>
        <v>87</v>
      </c>
      <c r="AH14" s="72">
        <f t="shared" si="10"/>
        <v>795</v>
      </c>
      <c r="AI14" s="81">
        <f t="shared" si="11"/>
        <v>79.5</v>
      </c>
    </row>
    <row r="15" spans="1:37" ht="18" customHeight="1" x14ac:dyDescent="0.25">
      <c r="A15" s="118">
        <v>6</v>
      </c>
      <c r="B15" s="53" t="s">
        <v>149</v>
      </c>
      <c r="C15" s="120" t="s">
        <v>259</v>
      </c>
      <c r="D15" s="28">
        <v>23</v>
      </c>
      <c r="E15" s="28">
        <v>49</v>
      </c>
      <c r="F15" s="112">
        <f t="shared" si="0"/>
        <v>72</v>
      </c>
      <c r="G15" s="28">
        <v>21</v>
      </c>
      <c r="H15" s="28">
        <v>36</v>
      </c>
      <c r="I15" s="112">
        <f t="shared" si="1"/>
        <v>57</v>
      </c>
      <c r="J15" s="28">
        <v>23</v>
      </c>
      <c r="K15" s="28">
        <v>60</v>
      </c>
      <c r="L15" s="112">
        <f t="shared" si="2"/>
        <v>83</v>
      </c>
      <c r="M15" s="28">
        <v>24</v>
      </c>
      <c r="N15" s="28">
        <v>39</v>
      </c>
      <c r="O15" s="112">
        <f t="shared" si="3"/>
        <v>63</v>
      </c>
      <c r="P15" s="28">
        <v>26</v>
      </c>
      <c r="Q15" s="28">
        <v>59</v>
      </c>
      <c r="R15" s="112">
        <f t="shared" si="4"/>
        <v>85</v>
      </c>
      <c r="S15" s="28">
        <v>25</v>
      </c>
      <c r="T15" s="28">
        <v>33</v>
      </c>
      <c r="U15" s="112">
        <f t="shared" si="5"/>
        <v>58</v>
      </c>
      <c r="V15" s="28">
        <v>27</v>
      </c>
      <c r="W15" s="28">
        <v>60</v>
      </c>
      <c r="X15" s="112">
        <f t="shared" si="6"/>
        <v>87</v>
      </c>
      <c r="Y15" s="28">
        <v>27</v>
      </c>
      <c r="Z15" s="28">
        <v>48</v>
      </c>
      <c r="AA15" s="112">
        <f t="shared" si="7"/>
        <v>75</v>
      </c>
      <c r="AB15" s="28">
        <v>24</v>
      </c>
      <c r="AC15" s="28">
        <v>45</v>
      </c>
      <c r="AD15" s="112">
        <f t="shared" si="8"/>
        <v>69</v>
      </c>
      <c r="AE15" s="28">
        <v>25</v>
      </c>
      <c r="AF15" s="28">
        <v>60</v>
      </c>
      <c r="AG15" s="112">
        <f t="shared" si="9"/>
        <v>85</v>
      </c>
      <c r="AH15" s="72">
        <f t="shared" si="10"/>
        <v>734</v>
      </c>
      <c r="AI15" s="81">
        <f t="shared" si="11"/>
        <v>73.400000000000006</v>
      </c>
    </row>
    <row r="16" spans="1:37" s="54" customFormat="1" ht="18" customHeight="1" x14ac:dyDescent="0.25">
      <c r="A16" s="90">
        <v>7</v>
      </c>
      <c r="B16" s="53" t="s">
        <v>150</v>
      </c>
      <c r="C16" s="120" t="s">
        <v>260</v>
      </c>
      <c r="D16" s="90"/>
      <c r="E16" s="90"/>
      <c r="F16" s="112">
        <f t="shared" si="0"/>
        <v>0</v>
      </c>
      <c r="G16" s="90"/>
      <c r="H16" s="90"/>
      <c r="I16" s="112">
        <f t="shared" si="1"/>
        <v>0</v>
      </c>
      <c r="J16" s="90"/>
      <c r="K16" s="90"/>
      <c r="L16" s="112">
        <f t="shared" si="2"/>
        <v>0</v>
      </c>
      <c r="M16" s="90"/>
      <c r="N16" s="90"/>
      <c r="O16" s="112">
        <f t="shared" si="3"/>
        <v>0</v>
      </c>
      <c r="P16" s="90"/>
      <c r="Q16" s="90"/>
      <c r="R16" s="112">
        <f t="shared" si="4"/>
        <v>0</v>
      </c>
      <c r="S16" s="90"/>
      <c r="T16" s="90"/>
      <c r="U16" s="112">
        <f t="shared" si="5"/>
        <v>0</v>
      </c>
      <c r="V16" s="90"/>
      <c r="W16" s="90"/>
      <c r="X16" s="112">
        <f t="shared" si="6"/>
        <v>0</v>
      </c>
      <c r="Y16" s="90"/>
      <c r="Z16" s="90"/>
      <c r="AA16" s="112">
        <f t="shared" si="7"/>
        <v>0</v>
      </c>
      <c r="AB16" s="90"/>
      <c r="AC16" s="90"/>
      <c r="AD16" s="112">
        <f t="shared" si="8"/>
        <v>0</v>
      </c>
      <c r="AE16" s="90"/>
      <c r="AF16" s="90"/>
      <c r="AG16" s="112">
        <f t="shared" si="9"/>
        <v>0</v>
      </c>
      <c r="AH16" s="72">
        <f t="shared" si="10"/>
        <v>0</v>
      </c>
      <c r="AI16" s="81">
        <f t="shared" si="11"/>
        <v>0</v>
      </c>
    </row>
    <row r="17" spans="1:35" ht="18" customHeight="1" x14ac:dyDescent="0.25">
      <c r="A17" s="118">
        <v>8</v>
      </c>
      <c r="B17" s="53" t="s">
        <v>261</v>
      </c>
      <c r="C17" s="120" t="s">
        <v>262</v>
      </c>
      <c r="D17" s="28">
        <v>23</v>
      </c>
      <c r="E17" s="28">
        <v>51</v>
      </c>
      <c r="F17" s="112">
        <f t="shared" si="0"/>
        <v>74</v>
      </c>
      <c r="G17" s="28">
        <v>23</v>
      </c>
      <c r="H17" s="28">
        <v>41</v>
      </c>
      <c r="I17" s="112">
        <f t="shared" si="1"/>
        <v>64</v>
      </c>
      <c r="J17" s="28">
        <v>20</v>
      </c>
      <c r="K17" s="28">
        <v>53</v>
      </c>
      <c r="L17" s="112">
        <f t="shared" si="2"/>
        <v>73</v>
      </c>
      <c r="M17" s="28">
        <v>27</v>
      </c>
      <c r="N17" s="28">
        <v>44</v>
      </c>
      <c r="O17" s="112">
        <f t="shared" si="3"/>
        <v>71</v>
      </c>
      <c r="P17" s="28">
        <v>25</v>
      </c>
      <c r="Q17" s="28">
        <v>58</v>
      </c>
      <c r="R17" s="112">
        <f t="shared" si="4"/>
        <v>83</v>
      </c>
      <c r="S17" s="28">
        <v>28</v>
      </c>
      <c r="T17" s="28">
        <v>35</v>
      </c>
      <c r="U17" s="112">
        <f t="shared" si="5"/>
        <v>63</v>
      </c>
      <c r="V17" s="28">
        <v>26</v>
      </c>
      <c r="W17" s="28">
        <v>59</v>
      </c>
      <c r="X17" s="112">
        <f t="shared" si="6"/>
        <v>85</v>
      </c>
      <c r="Y17" s="28">
        <v>27</v>
      </c>
      <c r="Z17" s="28">
        <v>46</v>
      </c>
      <c r="AA17" s="112">
        <f t="shared" si="7"/>
        <v>73</v>
      </c>
      <c r="AB17" s="28">
        <v>24</v>
      </c>
      <c r="AC17" s="28">
        <v>33</v>
      </c>
      <c r="AD17" s="112">
        <f t="shared" si="8"/>
        <v>57</v>
      </c>
      <c r="AE17" s="28">
        <v>24</v>
      </c>
      <c r="AF17" s="28">
        <v>55</v>
      </c>
      <c r="AG17" s="112">
        <f t="shared" si="9"/>
        <v>79</v>
      </c>
      <c r="AH17" s="72">
        <f t="shared" si="10"/>
        <v>722</v>
      </c>
      <c r="AI17" s="81">
        <f t="shared" si="11"/>
        <v>72.2</v>
      </c>
    </row>
    <row r="18" spans="1:35" ht="18" customHeight="1" x14ac:dyDescent="0.25">
      <c r="A18" s="90">
        <v>9</v>
      </c>
      <c r="B18" s="53" t="s">
        <v>151</v>
      </c>
      <c r="C18" s="120" t="s">
        <v>263</v>
      </c>
      <c r="D18" s="28">
        <v>20</v>
      </c>
      <c r="E18" s="28">
        <v>50</v>
      </c>
      <c r="F18" s="112">
        <f t="shared" si="0"/>
        <v>70</v>
      </c>
      <c r="G18" s="28">
        <v>22</v>
      </c>
      <c r="H18" s="28">
        <v>45</v>
      </c>
      <c r="I18" s="112">
        <f t="shared" si="1"/>
        <v>67</v>
      </c>
      <c r="J18" s="28">
        <v>21</v>
      </c>
      <c r="K18" s="28">
        <v>56</v>
      </c>
      <c r="L18" s="112">
        <f t="shared" si="2"/>
        <v>77</v>
      </c>
      <c r="M18" s="28">
        <v>25</v>
      </c>
      <c r="N18" s="28">
        <v>30</v>
      </c>
      <c r="O18" s="112">
        <f t="shared" si="3"/>
        <v>55</v>
      </c>
      <c r="P18" s="28">
        <v>25</v>
      </c>
      <c r="Q18" s="28">
        <v>58</v>
      </c>
      <c r="R18" s="112">
        <f t="shared" si="4"/>
        <v>83</v>
      </c>
      <c r="S18" s="28">
        <v>23</v>
      </c>
      <c r="T18" s="28">
        <v>47</v>
      </c>
      <c r="U18" s="112">
        <f t="shared" si="5"/>
        <v>70</v>
      </c>
      <c r="V18" s="28">
        <v>26</v>
      </c>
      <c r="W18" s="28">
        <v>58</v>
      </c>
      <c r="X18" s="112">
        <f t="shared" si="6"/>
        <v>84</v>
      </c>
      <c r="Y18" s="28">
        <v>26</v>
      </c>
      <c r="Z18" s="28">
        <v>50</v>
      </c>
      <c r="AA18" s="112">
        <f t="shared" si="7"/>
        <v>76</v>
      </c>
      <c r="AB18" s="28">
        <v>23</v>
      </c>
      <c r="AC18" s="28">
        <v>59</v>
      </c>
      <c r="AD18" s="112">
        <f t="shared" si="8"/>
        <v>82</v>
      </c>
      <c r="AE18" s="28">
        <v>25</v>
      </c>
      <c r="AF18" s="28">
        <v>55</v>
      </c>
      <c r="AG18" s="112">
        <f t="shared" si="9"/>
        <v>80</v>
      </c>
      <c r="AH18" s="72">
        <f t="shared" si="10"/>
        <v>744</v>
      </c>
      <c r="AI18" s="81">
        <f t="shared" si="11"/>
        <v>74.400000000000006</v>
      </c>
    </row>
    <row r="19" spans="1:35" ht="18" customHeight="1" x14ac:dyDescent="0.25">
      <c r="A19" s="118">
        <v>10</v>
      </c>
      <c r="B19" s="53" t="s">
        <v>152</v>
      </c>
      <c r="C19" s="120" t="s">
        <v>264</v>
      </c>
      <c r="D19" s="28">
        <v>22</v>
      </c>
      <c r="E19" s="28">
        <v>39</v>
      </c>
      <c r="F19" s="112">
        <f t="shared" si="0"/>
        <v>61</v>
      </c>
      <c r="G19" s="28">
        <v>23</v>
      </c>
      <c r="H19" s="28">
        <v>39</v>
      </c>
      <c r="I19" s="112">
        <f t="shared" si="1"/>
        <v>62</v>
      </c>
      <c r="J19" s="28">
        <v>23</v>
      </c>
      <c r="K19" s="28">
        <v>61</v>
      </c>
      <c r="L19" s="112">
        <f t="shared" si="2"/>
        <v>84</v>
      </c>
      <c r="M19" s="28">
        <v>26</v>
      </c>
      <c r="N19" s="28">
        <v>39</v>
      </c>
      <c r="O19" s="112">
        <f t="shared" si="3"/>
        <v>65</v>
      </c>
      <c r="P19" s="28">
        <v>25</v>
      </c>
      <c r="Q19" s="28">
        <v>60</v>
      </c>
      <c r="R19" s="112">
        <f t="shared" si="4"/>
        <v>85</v>
      </c>
      <c r="S19" s="28">
        <v>25</v>
      </c>
      <c r="T19" s="28">
        <v>43</v>
      </c>
      <c r="U19" s="112">
        <f t="shared" si="5"/>
        <v>68</v>
      </c>
      <c r="V19" s="28">
        <v>26</v>
      </c>
      <c r="W19" s="28">
        <v>59</v>
      </c>
      <c r="X19" s="112">
        <f t="shared" si="6"/>
        <v>85</v>
      </c>
      <c r="Y19" s="28">
        <v>26</v>
      </c>
      <c r="Z19" s="28">
        <v>54</v>
      </c>
      <c r="AA19" s="112">
        <f t="shared" si="7"/>
        <v>80</v>
      </c>
      <c r="AB19" s="28">
        <v>26</v>
      </c>
      <c r="AC19" s="28">
        <v>63</v>
      </c>
      <c r="AD19" s="112">
        <f t="shared" si="8"/>
        <v>89</v>
      </c>
      <c r="AE19" s="28">
        <v>26</v>
      </c>
      <c r="AF19" s="28">
        <v>60</v>
      </c>
      <c r="AG19" s="112">
        <f t="shared" si="9"/>
        <v>86</v>
      </c>
      <c r="AH19" s="72">
        <f t="shared" si="10"/>
        <v>765</v>
      </c>
      <c r="AI19" s="81">
        <f t="shared" si="11"/>
        <v>76.5</v>
      </c>
    </row>
    <row r="20" spans="1:35" ht="18" customHeight="1" x14ac:dyDescent="0.25">
      <c r="A20" s="90">
        <v>11</v>
      </c>
      <c r="B20" s="53" t="s">
        <v>265</v>
      </c>
      <c r="C20" s="120" t="s">
        <v>266</v>
      </c>
      <c r="D20" s="28">
        <v>26</v>
      </c>
      <c r="E20" s="28">
        <v>52</v>
      </c>
      <c r="F20" s="112">
        <f t="shared" si="0"/>
        <v>78</v>
      </c>
      <c r="G20" s="28">
        <v>23</v>
      </c>
      <c r="H20" s="28">
        <v>42</v>
      </c>
      <c r="I20" s="112">
        <f t="shared" si="1"/>
        <v>65</v>
      </c>
      <c r="J20" s="28">
        <v>23</v>
      </c>
      <c r="K20" s="28">
        <v>60</v>
      </c>
      <c r="L20" s="112">
        <f t="shared" si="2"/>
        <v>83</v>
      </c>
      <c r="M20" s="28">
        <v>26</v>
      </c>
      <c r="N20" s="28">
        <v>53</v>
      </c>
      <c r="O20" s="112">
        <f t="shared" si="3"/>
        <v>79</v>
      </c>
      <c r="P20" s="28">
        <v>24</v>
      </c>
      <c r="Q20" s="28">
        <v>59</v>
      </c>
      <c r="R20" s="112">
        <f t="shared" si="4"/>
        <v>83</v>
      </c>
      <c r="S20" s="28">
        <v>26</v>
      </c>
      <c r="T20" s="28">
        <v>41</v>
      </c>
      <c r="U20" s="112">
        <f t="shared" si="5"/>
        <v>67</v>
      </c>
      <c r="V20" s="28">
        <v>26</v>
      </c>
      <c r="W20" s="28">
        <v>59</v>
      </c>
      <c r="X20" s="112">
        <f t="shared" si="6"/>
        <v>85</v>
      </c>
      <c r="Y20" s="28">
        <v>27</v>
      </c>
      <c r="Z20" s="28">
        <v>52</v>
      </c>
      <c r="AA20" s="112">
        <f t="shared" si="7"/>
        <v>79</v>
      </c>
      <c r="AB20" s="28">
        <v>26</v>
      </c>
      <c r="AC20" s="28">
        <v>62</v>
      </c>
      <c r="AD20" s="112">
        <f t="shared" si="8"/>
        <v>88</v>
      </c>
      <c r="AE20" s="28">
        <v>25</v>
      </c>
      <c r="AF20" s="28">
        <v>61</v>
      </c>
      <c r="AG20" s="112">
        <f t="shared" si="9"/>
        <v>86</v>
      </c>
      <c r="AH20" s="72">
        <f t="shared" si="10"/>
        <v>793</v>
      </c>
      <c r="AI20" s="81">
        <f t="shared" si="11"/>
        <v>79.3</v>
      </c>
    </row>
    <row r="21" spans="1:35" ht="18" customHeight="1" x14ac:dyDescent="0.25">
      <c r="A21" s="118">
        <v>12</v>
      </c>
      <c r="B21" s="53" t="s">
        <v>267</v>
      </c>
      <c r="C21" s="120" t="s">
        <v>268</v>
      </c>
      <c r="D21" s="28">
        <v>22</v>
      </c>
      <c r="E21" s="28">
        <v>42</v>
      </c>
      <c r="F21" s="112">
        <f t="shared" si="0"/>
        <v>64</v>
      </c>
      <c r="G21" s="28">
        <v>22</v>
      </c>
      <c r="H21" s="28">
        <v>40</v>
      </c>
      <c r="I21" s="112">
        <f t="shared" si="1"/>
        <v>62</v>
      </c>
      <c r="J21" s="28">
        <v>21</v>
      </c>
      <c r="K21" s="28">
        <v>52</v>
      </c>
      <c r="L21" s="112">
        <f t="shared" si="2"/>
        <v>73</v>
      </c>
      <c r="M21" s="28">
        <v>26</v>
      </c>
      <c r="N21" s="28">
        <v>34</v>
      </c>
      <c r="O21" s="112">
        <f t="shared" si="3"/>
        <v>60</v>
      </c>
      <c r="P21" s="28">
        <v>25</v>
      </c>
      <c r="Q21" s="28">
        <v>59</v>
      </c>
      <c r="R21" s="112">
        <f t="shared" si="4"/>
        <v>84</v>
      </c>
      <c r="S21" s="28">
        <v>24</v>
      </c>
      <c r="T21" s="28">
        <v>34</v>
      </c>
      <c r="U21" s="112">
        <f t="shared" si="5"/>
        <v>58</v>
      </c>
      <c r="V21" s="28">
        <v>25</v>
      </c>
      <c r="W21" s="28">
        <v>59</v>
      </c>
      <c r="X21" s="112">
        <f t="shared" si="6"/>
        <v>84</v>
      </c>
      <c r="Y21" s="28">
        <v>25</v>
      </c>
      <c r="Z21" s="28">
        <v>45</v>
      </c>
      <c r="AA21" s="112">
        <f t="shared" si="7"/>
        <v>70</v>
      </c>
      <c r="AB21" s="28">
        <v>22</v>
      </c>
      <c r="AC21" s="28">
        <v>45</v>
      </c>
      <c r="AD21" s="112">
        <f t="shared" si="8"/>
        <v>67</v>
      </c>
      <c r="AE21" s="28">
        <v>24</v>
      </c>
      <c r="AF21" s="28">
        <v>53</v>
      </c>
      <c r="AG21" s="112">
        <f t="shared" si="9"/>
        <v>77</v>
      </c>
      <c r="AH21" s="72">
        <f t="shared" si="10"/>
        <v>699</v>
      </c>
      <c r="AI21" s="81">
        <f t="shared" si="11"/>
        <v>69.900000000000006</v>
      </c>
    </row>
    <row r="22" spans="1:35" ht="18" customHeight="1" x14ac:dyDescent="0.25">
      <c r="A22" s="90">
        <v>13</v>
      </c>
      <c r="B22" s="53" t="s">
        <v>153</v>
      </c>
      <c r="C22" s="120" t="s">
        <v>269</v>
      </c>
      <c r="D22" s="28">
        <v>27</v>
      </c>
      <c r="E22" s="28">
        <v>56</v>
      </c>
      <c r="F22" s="112">
        <f t="shared" si="0"/>
        <v>83</v>
      </c>
      <c r="G22" s="28">
        <v>24</v>
      </c>
      <c r="H22" s="28">
        <v>49</v>
      </c>
      <c r="I22" s="112">
        <f t="shared" si="1"/>
        <v>73</v>
      </c>
      <c r="J22" s="28">
        <v>24</v>
      </c>
      <c r="K22" s="28">
        <v>59</v>
      </c>
      <c r="L22" s="112">
        <f t="shared" si="2"/>
        <v>83</v>
      </c>
      <c r="M22" s="28">
        <v>27</v>
      </c>
      <c r="N22" s="28">
        <v>56</v>
      </c>
      <c r="O22" s="112">
        <f t="shared" si="3"/>
        <v>83</v>
      </c>
      <c r="P22" s="28">
        <v>26</v>
      </c>
      <c r="Q22" s="28">
        <v>59</v>
      </c>
      <c r="R22" s="112">
        <f t="shared" si="4"/>
        <v>85</v>
      </c>
      <c r="S22" s="28">
        <v>29</v>
      </c>
      <c r="T22" s="28">
        <v>60</v>
      </c>
      <c r="U22" s="112">
        <f t="shared" si="5"/>
        <v>89</v>
      </c>
      <c r="V22" s="28">
        <v>27</v>
      </c>
      <c r="W22" s="28">
        <v>59</v>
      </c>
      <c r="X22" s="112">
        <f t="shared" si="6"/>
        <v>86</v>
      </c>
      <c r="Y22" s="28">
        <v>29</v>
      </c>
      <c r="Z22" s="28">
        <v>56</v>
      </c>
      <c r="AA22" s="112">
        <f t="shared" si="7"/>
        <v>85</v>
      </c>
      <c r="AB22" s="28">
        <v>27</v>
      </c>
      <c r="AC22" s="28">
        <v>60</v>
      </c>
      <c r="AD22" s="112">
        <f t="shared" si="8"/>
        <v>87</v>
      </c>
      <c r="AE22" s="28">
        <v>25</v>
      </c>
      <c r="AF22" s="28">
        <v>60</v>
      </c>
      <c r="AG22" s="112">
        <f t="shared" si="9"/>
        <v>85</v>
      </c>
      <c r="AH22" s="72">
        <f t="shared" si="10"/>
        <v>839</v>
      </c>
      <c r="AI22" s="81">
        <f t="shared" si="11"/>
        <v>83.9</v>
      </c>
    </row>
    <row r="23" spans="1:35" ht="18" customHeight="1" x14ac:dyDescent="0.25">
      <c r="A23" s="118">
        <v>14</v>
      </c>
      <c r="B23" s="53" t="s">
        <v>154</v>
      </c>
      <c r="C23" s="120" t="s">
        <v>270</v>
      </c>
      <c r="D23" s="28">
        <v>29</v>
      </c>
      <c r="E23" s="28">
        <v>60</v>
      </c>
      <c r="F23" s="112">
        <f t="shared" si="0"/>
        <v>89</v>
      </c>
      <c r="G23" s="28">
        <v>25</v>
      </c>
      <c r="H23" s="28">
        <v>48</v>
      </c>
      <c r="I23" s="112">
        <f t="shared" si="1"/>
        <v>73</v>
      </c>
      <c r="J23" s="28">
        <v>24</v>
      </c>
      <c r="K23" s="28">
        <v>64</v>
      </c>
      <c r="L23" s="112">
        <f t="shared" si="2"/>
        <v>88</v>
      </c>
      <c r="M23" s="28">
        <v>27</v>
      </c>
      <c r="N23" s="28">
        <v>56</v>
      </c>
      <c r="O23" s="112">
        <f t="shared" si="3"/>
        <v>83</v>
      </c>
      <c r="P23" s="28">
        <v>26</v>
      </c>
      <c r="Q23" s="28">
        <v>60</v>
      </c>
      <c r="R23" s="112">
        <f t="shared" si="4"/>
        <v>86</v>
      </c>
      <c r="S23" s="28">
        <v>30</v>
      </c>
      <c r="T23" s="28">
        <v>50</v>
      </c>
      <c r="U23" s="112">
        <f t="shared" si="5"/>
        <v>80</v>
      </c>
      <c r="V23" s="28">
        <v>27</v>
      </c>
      <c r="W23" s="28">
        <v>60</v>
      </c>
      <c r="X23" s="112">
        <f t="shared" si="6"/>
        <v>87</v>
      </c>
      <c r="Y23" s="28">
        <v>29</v>
      </c>
      <c r="Z23" s="28">
        <v>51</v>
      </c>
      <c r="AA23" s="112">
        <f t="shared" si="7"/>
        <v>80</v>
      </c>
      <c r="AB23" s="28">
        <v>27</v>
      </c>
      <c r="AC23" s="28">
        <v>57</v>
      </c>
      <c r="AD23" s="112">
        <f t="shared" si="8"/>
        <v>84</v>
      </c>
      <c r="AE23" s="28">
        <v>25</v>
      </c>
      <c r="AF23" s="28">
        <v>64</v>
      </c>
      <c r="AG23" s="112">
        <f t="shared" si="9"/>
        <v>89</v>
      </c>
      <c r="AH23" s="72">
        <f t="shared" si="10"/>
        <v>839</v>
      </c>
      <c r="AI23" s="81">
        <f t="shared" si="11"/>
        <v>83.9</v>
      </c>
    </row>
    <row r="24" spans="1:35" s="55" customFormat="1" ht="18" customHeight="1" x14ac:dyDescent="0.25">
      <c r="A24" s="90">
        <v>15</v>
      </c>
      <c r="B24" s="53" t="s">
        <v>271</v>
      </c>
      <c r="C24" s="120" t="s">
        <v>272</v>
      </c>
      <c r="D24" s="91">
        <v>20</v>
      </c>
      <c r="E24" s="91">
        <v>5</v>
      </c>
      <c r="F24" s="112">
        <f t="shared" si="0"/>
        <v>25</v>
      </c>
      <c r="G24" s="91">
        <v>15</v>
      </c>
      <c r="H24" s="91">
        <v>2</v>
      </c>
      <c r="I24" s="112">
        <f t="shared" si="1"/>
        <v>17</v>
      </c>
      <c r="J24" s="91">
        <v>19</v>
      </c>
      <c r="K24" s="91"/>
      <c r="L24" s="112">
        <f t="shared" si="2"/>
        <v>19</v>
      </c>
      <c r="M24" s="91">
        <v>26</v>
      </c>
      <c r="N24" s="91"/>
      <c r="O24" s="112">
        <f t="shared" si="3"/>
        <v>26</v>
      </c>
      <c r="P24" s="91">
        <v>25</v>
      </c>
      <c r="Q24" s="91"/>
      <c r="R24" s="112">
        <f t="shared" si="4"/>
        <v>25</v>
      </c>
      <c r="S24" s="91">
        <v>21</v>
      </c>
      <c r="T24" s="91"/>
      <c r="U24" s="112">
        <f t="shared" si="5"/>
        <v>21</v>
      </c>
      <c r="V24" s="91">
        <v>21</v>
      </c>
      <c r="W24" s="91"/>
      <c r="X24" s="112">
        <f t="shared" si="6"/>
        <v>21</v>
      </c>
      <c r="Y24" s="91">
        <v>23</v>
      </c>
      <c r="Z24" s="91"/>
      <c r="AA24" s="112">
        <f t="shared" si="7"/>
        <v>23</v>
      </c>
      <c r="AB24" s="91">
        <v>23</v>
      </c>
      <c r="AC24" s="91"/>
      <c r="AD24" s="112">
        <f t="shared" si="8"/>
        <v>23</v>
      </c>
      <c r="AE24" s="91">
        <v>25</v>
      </c>
      <c r="AF24" s="91"/>
      <c r="AG24" s="112">
        <f t="shared" si="9"/>
        <v>25</v>
      </c>
      <c r="AH24" s="72">
        <f t="shared" si="10"/>
        <v>225</v>
      </c>
      <c r="AI24" s="81">
        <f t="shared" si="11"/>
        <v>22.5</v>
      </c>
    </row>
    <row r="25" spans="1:35" ht="18" customHeight="1" x14ac:dyDescent="0.25">
      <c r="A25" s="118">
        <v>16</v>
      </c>
      <c r="B25" s="53" t="s">
        <v>155</v>
      </c>
      <c r="C25" s="120" t="s">
        <v>273</v>
      </c>
      <c r="D25" s="28">
        <v>22</v>
      </c>
      <c r="E25" s="28">
        <v>40</v>
      </c>
      <c r="F25" s="112">
        <f t="shared" si="0"/>
        <v>62</v>
      </c>
      <c r="G25" s="28">
        <v>22</v>
      </c>
      <c r="H25" s="28">
        <v>38</v>
      </c>
      <c r="I25" s="112">
        <f t="shared" si="1"/>
        <v>60</v>
      </c>
      <c r="J25" s="28">
        <v>22</v>
      </c>
      <c r="K25" s="28">
        <v>57</v>
      </c>
      <c r="L25" s="112">
        <f t="shared" si="2"/>
        <v>79</v>
      </c>
      <c r="M25" s="28">
        <v>26</v>
      </c>
      <c r="N25" s="28">
        <v>43</v>
      </c>
      <c r="O25" s="112">
        <f t="shared" si="3"/>
        <v>69</v>
      </c>
      <c r="P25" s="28">
        <v>25</v>
      </c>
      <c r="Q25" s="28">
        <v>56</v>
      </c>
      <c r="R25" s="112">
        <f t="shared" si="4"/>
        <v>81</v>
      </c>
      <c r="S25" s="28">
        <v>25</v>
      </c>
      <c r="T25" s="28">
        <v>35</v>
      </c>
      <c r="U25" s="112">
        <f t="shared" si="5"/>
        <v>60</v>
      </c>
      <c r="V25" s="28">
        <v>26</v>
      </c>
      <c r="W25" s="28">
        <v>60</v>
      </c>
      <c r="X25" s="112">
        <f t="shared" si="6"/>
        <v>86</v>
      </c>
      <c r="Y25" s="28">
        <v>27</v>
      </c>
      <c r="Z25" s="28">
        <v>46</v>
      </c>
      <c r="AA25" s="112">
        <f t="shared" si="7"/>
        <v>73</v>
      </c>
      <c r="AB25" s="28">
        <v>24</v>
      </c>
      <c r="AC25" s="28">
        <v>60</v>
      </c>
      <c r="AD25" s="112">
        <f t="shared" si="8"/>
        <v>84</v>
      </c>
      <c r="AE25" s="28">
        <v>24</v>
      </c>
      <c r="AF25" s="28">
        <v>60</v>
      </c>
      <c r="AG25" s="112">
        <f t="shared" si="9"/>
        <v>84</v>
      </c>
      <c r="AH25" s="72">
        <f t="shared" si="10"/>
        <v>738</v>
      </c>
      <c r="AI25" s="81">
        <f t="shared" si="11"/>
        <v>73.8</v>
      </c>
    </row>
    <row r="26" spans="1:35" ht="18" customHeight="1" x14ac:dyDescent="0.25">
      <c r="A26" s="90">
        <v>17</v>
      </c>
      <c r="B26" s="53" t="s">
        <v>156</v>
      </c>
      <c r="C26" s="120" t="s">
        <v>274</v>
      </c>
      <c r="D26" s="28">
        <v>28</v>
      </c>
      <c r="E26" s="28">
        <v>46</v>
      </c>
      <c r="F26" s="112">
        <f t="shared" si="0"/>
        <v>74</v>
      </c>
      <c r="G26" s="28">
        <v>24</v>
      </c>
      <c r="H26" s="28">
        <v>45</v>
      </c>
      <c r="I26" s="112">
        <f t="shared" si="1"/>
        <v>69</v>
      </c>
      <c r="J26" s="28">
        <v>22</v>
      </c>
      <c r="K26" s="28">
        <v>56</v>
      </c>
      <c r="L26" s="112">
        <f t="shared" si="2"/>
        <v>78</v>
      </c>
      <c r="M26" s="28">
        <v>25</v>
      </c>
      <c r="N26" s="28">
        <v>50</v>
      </c>
      <c r="O26" s="112">
        <f t="shared" si="3"/>
        <v>75</v>
      </c>
      <c r="P26" s="28">
        <v>26</v>
      </c>
      <c r="Q26" s="28">
        <v>56</v>
      </c>
      <c r="R26" s="112">
        <f t="shared" si="4"/>
        <v>82</v>
      </c>
      <c r="S26" s="28">
        <v>29</v>
      </c>
      <c r="T26" s="28">
        <v>38</v>
      </c>
      <c r="U26" s="112">
        <f t="shared" si="5"/>
        <v>67</v>
      </c>
      <c r="V26" s="28">
        <v>25</v>
      </c>
      <c r="W26" s="28">
        <v>58</v>
      </c>
      <c r="X26" s="112">
        <f t="shared" si="6"/>
        <v>83</v>
      </c>
      <c r="Y26" s="28">
        <v>28</v>
      </c>
      <c r="Z26" s="28">
        <v>48</v>
      </c>
      <c r="AA26" s="112">
        <f t="shared" si="7"/>
        <v>76</v>
      </c>
      <c r="AB26" s="28">
        <v>27</v>
      </c>
      <c r="AC26" s="28">
        <v>62</v>
      </c>
      <c r="AD26" s="112">
        <f t="shared" si="8"/>
        <v>89</v>
      </c>
      <c r="AE26" s="28">
        <v>24</v>
      </c>
      <c r="AF26" s="28">
        <v>62</v>
      </c>
      <c r="AG26" s="112">
        <f t="shared" si="9"/>
        <v>86</v>
      </c>
      <c r="AH26" s="72">
        <f t="shared" si="10"/>
        <v>779</v>
      </c>
      <c r="AI26" s="81">
        <f t="shared" si="11"/>
        <v>77.900000000000006</v>
      </c>
    </row>
    <row r="27" spans="1:35" s="37" customFormat="1" ht="18" customHeight="1" x14ac:dyDescent="0.25">
      <c r="A27" s="122">
        <v>18</v>
      </c>
      <c r="B27" s="53" t="s">
        <v>157</v>
      </c>
      <c r="C27" s="120" t="s">
        <v>275</v>
      </c>
      <c r="D27" s="77">
        <v>24</v>
      </c>
      <c r="E27" s="77">
        <v>50</v>
      </c>
      <c r="F27" s="114">
        <f t="shared" si="0"/>
        <v>74</v>
      </c>
      <c r="G27" s="77">
        <v>22</v>
      </c>
      <c r="H27" s="77">
        <v>43</v>
      </c>
      <c r="I27" s="114">
        <f t="shared" si="1"/>
        <v>65</v>
      </c>
      <c r="J27" s="77">
        <v>21</v>
      </c>
      <c r="K27" s="77">
        <v>54</v>
      </c>
      <c r="L27" s="114">
        <f t="shared" si="2"/>
        <v>75</v>
      </c>
      <c r="M27" s="77">
        <v>26</v>
      </c>
      <c r="N27" s="77">
        <v>49</v>
      </c>
      <c r="O27" s="114">
        <f t="shared" si="3"/>
        <v>75</v>
      </c>
      <c r="P27" s="77">
        <v>25</v>
      </c>
      <c r="Q27" s="77">
        <v>58</v>
      </c>
      <c r="R27" s="114">
        <f t="shared" si="4"/>
        <v>83</v>
      </c>
      <c r="S27" s="77">
        <v>25</v>
      </c>
      <c r="T27" s="77">
        <v>47</v>
      </c>
      <c r="U27" s="114">
        <f t="shared" si="5"/>
        <v>72</v>
      </c>
      <c r="V27" s="77">
        <v>25</v>
      </c>
      <c r="W27" s="77">
        <v>59</v>
      </c>
      <c r="X27" s="114">
        <f t="shared" si="6"/>
        <v>84</v>
      </c>
      <c r="Y27" s="77">
        <v>25</v>
      </c>
      <c r="Z27" s="77">
        <v>50</v>
      </c>
      <c r="AA27" s="114">
        <f t="shared" si="7"/>
        <v>75</v>
      </c>
      <c r="AB27" s="77">
        <v>27</v>
      </c>
      <c r="AC27" s="77">
        <v>62</v>
      </c>
      <c r="AD27" s="114">
        <f t="shared" si="8"/>
        <v>89</v>
      </c>
      <c r="AE27" s="77">
        <v>25</v>
      </c>
      <c r="AF27" s="77">
        <v>57</v>
      </c>
      <c r="AG27" s="114">
        <f t="shared" si="9"/>
        <v>82</v>
      </c>
      <c r="AH27" s="80">
        <f t="shared" si="10"/>
        <v>774</v>
      </c>
      <c r="AI27" s="123">
        <f t="shared" si="11"/>
        <v>77.400000000000006</v>
      </c>
    </row>
    <row r="28" spans="1:35" ht="18" customHeight="1" x14ac:dyDescent="0.25">
      <c r="A28" s="90">
        <v>19</v>
      </c>
      <c r="B28" s="53" t="s">
        <v>158</v>
      </c>
      <c r="C28" s="120" t="s">
        <v>276</v>
      </c>
      <c r="D28" s="28">
        <v>23</v>
      </c>
      <c r="E28" s="28">
        <v>44</v>
      </c>
      <c r="F28" s="112">
        <f t="shared" si="0"/>
        <v>67</v>
      </c>
      <c r="G28" s="28">
        <v>22</v>
      </c>
      <c r="H28" s="28">
        <v>32</v>
      </c>
      <c r="I28" s="112">
        <f t="shared" si="1"/>
        <v>54</v>
      </c>
      <c r="J28" s="28">
        <v>22</v>
      </c>
      <c r="K28" s="28">
        <v>52</v>
      </c>
      <c r="L28" s="112">
        <f t="shared" si="2"/>
        <v>74</v>
      </c>
      <c r="M28" s="28">
        <v>26</v>
      </c>
      <c r="N28" s="28">
        <v>42</v>
      </c>
      <c r="O28" s="112">
        <f t="shared" si="3"/>
        <v>68</v>
      </c>
      <c r="P28" s="28">
        <v>25</v>
      </c>
      <c r="Q28" s="28">
        <v>57</v>
      </c>
      <c r="R28" s="112">
        <f t="shared" si="4"/>
        <v>82</v>
      </c>
      <c r="S28" s="28">
        <v>25</v>
      </c>
      <c r="T28" s="28">
        <v>29</v>
      </c>
      <c r="U28" s="112">
        <f t="shared" si="5"/>
        <v>54</v>
      </c>
      <c r="V28" s="28">
        <v>25</v>
      </c>
      <c r="W28" s="28">
        <v>55</v>
      </c>
      <c r="X28" s="112">
        <f t="shared" si="6"/>
        <v>80</v>
      </c>
      <c r="Y28" s="28">
        <v>24</v>
      </c>
      <c r="Z28" s="28">
        <v>41</v>
      </c>
      <c r="AA28" s="112">
        <f t="shared" si="7"/>
        <v>65</v>
      </c>
      <c r="AB28" s="28">
        <v>25</v>
      </c>
      <c r="AC28" s="28">
        <v>46</v>
      </c>
      <c r="AD28" s="112">
        <f t="shared" si="8"/>
        <v>71</v>
      </c>
      <c r="AE28" s="28">
        <v>23</v>
      </c>
      <c r="AF28" s="28">
        <v>54</v>
      </c>
      <c r="AG28" s="112">
        <f t="shared" si="9"/>
        <v>77</v>
      </c>
      <c r="AH28" s="72">
        <f t="shared" si="10"/>
        <v>692</v>
      </c>
      <c r="AI28" s="81">
        <f t="shared" si="11"/>
        <v>69.2</v>
      </c>
    </row>
    <row r="29" spans="1:35" ht="18" customHeight="1" x14ac:dyDescent="0.25">
      <c r="A29" s="118">
        <v>20</v>
      </c>
      <c r="B29" s="53" t="s">
        <v>159</v>
      </c>
      <c r="C29" s="120" t="s">
        <v>277</v>
      </c>
      <c r="D29" s="28">
        <v>23</v>
      </c>
      <c r="E29" s="28">
        <v>41</v>
      </c>
      <c r="F29" s="112">
        <f t="shared" si="0"/>
        <v>64</v>
      </c>
      <c r="G29" s="28">
        <v>21</v>
      </c>
      <c r="H29" s="28">
        <v>38</v>
      </c>
      <c r="I29" s="112">
        <f t="shared" si="1"/>
        <v>59</v>
      </c>
      <c r="J29" s="28">
        <v>20</v>
      </c>
      <c r="K29" s="28">
        <v>55</v>
      </c>
      <c r="L29" s="112">
        <f t="shared" si="2"/>
        <v>75</v>
      </c>
      <c r="M29" s="28">
        <v>26</v>
      </c>
      <c r="N29" s="28">
        <v>42</v>
      </c>
      <c r="O29" s="112">
        <f t="shared" si="3"/>
        <v>68</v>
      </c>
      <c r="P29" s="28">
        <v>25</v>
      </c>
      <c r="Q29" s="28">
        <v>55</v>
      </c>
      <c r="R29" s="112">
        <f t="shared" si="4"/>
        <v>80</v>
      </c>
      <c r="S29" s="28">
        <v>26</v>
      </c>
      <c r="T29" s="28">
        <v>35</v>
      </c>
      <c r="U29" s="112">
        <f t="shared" si="5"/>
        <v>61</v>
      </c>
      <c r="V29" s="28">
        <v>25</v>
      </c>
      <c r="W29" s="28">
        <v>58</v>
      </c>
      <c r="X29" s="112">
        <f t="shared" si="6"/>
        <v>83</v>
      </c>
      <c r="Y29" s="28">
        <v>26</v>
      </c>
      <c r="Z29" s="28">
        <v>47</v>
      </c>
      <c r="AA29" s="112">
        <f t="shared" si="7"/>
        <v>73</v>
      </c>
      <c r="AB29" s="28">
        <v>24</v>
      </c>
      <c r="AC29" s="28">
        <v>47</v>
      </c>
      <c r="AD29" s="112">
        <f t="shared" si="8"/>
        <v>71</v>
      </c>
      <c r="AE29" s="28">
        <v>23</v>
      </c>
      <c r="AF29" s="28">
        <v>60</v>
      </c>
      <c r="AG29" s="112">
        <f t="shared" si="9"/>
        <v>83</v>
      </c>
      <c r="AH29" s="72">
        <f t="shared" si="10"/>
        <v>717</v>
      </c>
      <c r="AI29" s="81">
        <f t="shared" si="11"/>
        <v>71.7</v>
      </c>
    </row>
    <row r="30" spans="1:35" ht="18" customHeight="1" x14ac:dyDescent="0.25">
      <c r="A30" s="90">
        <v>21</v>
      </c>
      <c r="B30" s="53" t="s">
        <v>278</v>
      </c>
      <c r="C30" s="120" t="s">
        <v>279</v>
      </c>
      <c r="D30" s="28">
        <v>24</v>
      </c>
      <c r="E30" s="28">
        <v>30</v>
      </c>
      <c r="F30" s="112">
        <f t="shared" si="0"/>
        <v>54</v>
      </c>
      <c r="G30" s="28">
        <v>18</v>
      </c>
      <c r="H30" s="28">
        <v>20</v>
      </c>
      <c r="I30" s="112">
        <f t="shared" si="1"/>
        <v>38</v>
      </c>
      <c r="J30" s="28">
        <v>19</v>
      </c>
      <c r="K30" s="28">
        <v>50</v>
      </c>
      <c r="L30" s="112">
        <f t="shared" si="2"/>
        <v>69</v>
      </c>
      <c r="M30" s="28">
        <v>27</v>
      </c>
      <c r="N30" s="28">
        <v>37</v>
      </c>
      <c r="O30" s="112">
        <f t="shared" si="3"/>
        <v>64</v>
      </c>
      <c r="P30" s="28">
        <v>25</v>
      </c>
      <c r="Q30" s="28">
        <v>54</v>
      </c>
      <c r="R30" s="112">
        <f t="shared" si="4"/>
        <v>79</v>
      </c>
      <c r="S30" s="28">
        <v>22</v>
      </c>
      <c r="T30" s="28">
        <v>30</v>
      </c>
      <c r="U30" s="112">
        <f t="shared" si="5"/>
        <v>52</v>
      </c>
      <c r="V30" s="28">
        <v>21</v>
      </c>
      <c r="W30" s="28">
        <v>58</v>
      </c>
      <c r="X30" s="112">
        <f t="shared" si="6"/>
        <v>79</v>
      </c>
      <c r="Y30" s="28">
        <v>25</v>
      </c>
      <c r="Z30" s="28">
        <v>33</v>
      </c>
      <c r="AA30" s="112">
        <f t="shared" si="7"/>
        <v>58</v>
      </c>
      <c r="AB30" s="28">
        <v>23</v>
      </c>
      <c r="AC30" s="28">
        <v>36</v>
      </c>
      <c r="AD30" s="112">
        <f t="shared" si="8"/>
        <v>59</v>
      </c>
      <c r="AE30" s="28">
        <v>24</v>
      </c>
      <c r="AF30" s="28">
        <v>54</v>
      </c>
      <c r="AG30" s="112">
        <f t="shared" si="9"/>
        <v>78</v>
      </c>
      <c r="AH30" s="72">
        <f t="shared" si="10"/>
        <v>630</v>
      </c>
      <c r="AI30" s="81">
        <f t="shared" si="11"/>
        <v>63</v>
      </c>
    </row>
  </sheetData>
  <mergeCells count="26">
    <mergeCell ref="A1:AK1"/>
    <mergeCell ref="D8:F8"/>
    <mergeCell ref="J8:L8"/>
    <mergeCell ref="P8:R8"/>
    <mergeCell ref="S8:U8"/>
    <mergeCell ref="AB8:AD8"/>
    <mergeCell ref="AE8:AG8"/>
    <mergeCell ref="V8:X8"/>
    <mergeCell ref="Y8:AA8"/>
    <mergeCell ref="M8:O8"/>
    <mergeCell ref="G8:I8"/>
    <mergeCell ref="A2:AK2"/>
    <mergeCell ref="A3:AK3"/>
    <mergeCell ref="A4:AK4"/>
    <mergeCell ref="A5:AK5"/>
    <mergeCell ref="G7:L7"/>
    <mergeCell ref="B7:B9"/>
    <mergeCell ref="A7:A9"/>
    <mergeCell ref="C7:C9"/>
    <mergeCell ref="AI7:AI9"/>
    <mergeCell ref="AH7:AH9"/>
    <mergeCell ref="D7:F7"/>
    <mergeCell ref="M7:R7"/>
    <mergeCell ref="S7:X7"/>
    <mergeCell ref="Y7:AA7"/>
    <mergeCell ref="AB7:AG7"/>
  </mergeCells>
  <conditionalFormatting sqref="D11:E30 G11:H30 J11:K30 M11:N30 P11:Q30 S11:T30 V11:W30 Y11:Z30 AB11:AC30 AE11:AF30">
    <cfRule type="containsText" dxfId="79" priority="17" operator="containsText" text="AA">
      <formula>NOT(ISERROR(SEARCH("AA",D11)))</formula>
    </cfRule>
  </conditionalFormatting>
  <conditionalFormatting sqref="I9 L8:L9 O9 L31:L1048576 O31:O1048576 AG31:AG1048576 AD31:AD1048576 AA31:AA1048576 X31:X1048576 U31:U1048576 R31:R1048576 F31:F1048576 O7 F7:F9 R7:R9 U7:U9 X7:X9 AA7:AA9 AD7:AD9 AG7:AG9 I31:I1048576">
    <cfRule type="cellIs" dxfId="78" priority="16" operator="lessThan">
      <formula>50</formula>
    </cfRule>
  </conditionalFormatting>
  <conditionalFormatting sqref="I10:I30">
    <cfRule type="cellIs" dxfId="77" priority="13" operator="lessThan">
      <formula>50</formula>
    </cfRule>
  </conditionalFormatting>
  <conditionalFormatting sqref="F10:F30">
    <cfRule type="cellIs" dxfId="76" priority="12" operator="lessThan">
      <formula>50</formula>
    </cfRule>
  </conditionalFormatting>
  <conditionalFormatting sqref="L10:L30">
    <cfRule type="cellIs" dxfId="75" priority="11" operator="lessThan">
      <formula>50</formula>
    </cfRule>
  </conditionalFormatting>
  <conditionalFormatting sqref="O10:O30">
    <cfRule type="cellIs" dxfId="74" priority="10" operator="lessThan">
      <formula>50</formula>
    </cfRule>
  </conditionalFormatting>
  <conditionalFormatting sqref="R10:R30">
    <cfRule type="cellIs" dxfId="73" priority="9" operator="lessThan">
      <formula>50</formula>
    </cfRule>
  </conditionalFormatting>
  <conditionalFormatting sqref="U10:U30">
    <cfRule type="cellIs" dxfId="72" priority="8" operator="lessThan">
      <formula>50</formula>
    </cfRule>
  </conditionalFormatting>
  <conditionalFormatting sqref="X10:X30">
    <cfRule type="cellIs" dxfId="71" priority="7" operator="lessThan">
      <formula>50</formula>
    </cfRule>
  </conditionalFormatting>
  <conditionalFormatting sqref="AA10:AA30">
    <cfRule type="cellIs" dxfId="70" priority="6" operator="lessThan">
      <formula>50</formula>
    </cfRule>
  </conditionalFormatting>
  <conditionalFormatting sqref="AD10:AD30">
    <cfRule type="cellIs" dxfId="69" priority="5" operator="lessThan">
      <formula>50</formula>
    </cfRule>
  </conditionalFormatting>
  <conditionalFormatting sqref="AG10:AG30">
    <cfRule type="cellIs" dxfId="68" priority="4" operator="lessThan">
      <formula>50</formula>
    </cfRule>
  </conditionalFormatting>
  <conditionalFormatting sqref="X1:X3 AA1:AA3 AG1:AG3 F1:F3 I1:I3 L1:L3 O1:O3 R1:R3 AD1:AD3 U1:U3">
    <cfRule type="cellIs" dxfId="67" priority="2" operator="lessThan">
      <formula>50</formula>
    </cfRule>
  </conditionalFormatting>
  <conditionalFormatting sqref="AI10:AI30">
    <cfRule type="top10" dxfId="66" priority="1" rank="4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6"/>
  <sheetViews>
    <sheetView topLeftCell="A4" zoomScale="90" zoomScaleNormal="90" workbookViewId="0">
      <selection activeCell="B33" sqref="B33"/>
    </sheetView>
  </sheetViews>
  <sheetFormatPr defaultColWidth="9.109375" defaultRowHeight="13.2" x14ac:dyDescent="0.25"/>
  <cols>
    <col min="1" max="1" width="3.5546875" style="56" customWidth="1"/>
    <col min="2" max="2" width="40.33203125" style="56" bestFit="1" customWidth="1"/>
    <col min="3" max="3" width="10.5546875" style="56" customWidth="1"/>
    <col min="4" max="5" width="5.6640625" style="56" customWidth="1"/>
    <col min="6" max="6" width="6.6640625" style="56" customWidth="1"/>
    <col min="7" max="8" width="5.6640625" style="56" customWidth="1"/>
    <col min="9" max="9" width="6.88671875" style="56" customWidth="1"/>
    <col min="10" max="14" width="5.6640625" style="56" customWidth="1"/>
    <col min="15" max="15" width="6.5546875" style="56" customWidth="1"/>
    <col min="16" max="20" width="5.6640625" style="56" customWidth="1"/>
    <col min="21" max="21" width="6.88671875" style="56" customWidth="1"/>
    <col min="22" max="23" width="5.6640625" style="56" customWidth="1"/>
    <col min="24" max="24" width="7.44140625" style="56" customWidth="1"/>
    <col min="25" max="29" width="5.6640625" style="56" customWidth="1"/>
    <col min="30" max="30" width="7.6640625" style="56" customWidth="1"/>
    <col min="31" max="35" width="5.6640625" style="56" customWidth="1"/>
    <col min="36" max="36" width="6.6640625" style="56" customWidth="1"/>
    <col min="37" max="37" width="9" style="56" customWidth="1"/>
    <col min="38" max="38" width="10.33203125" style="52" customWidth="1"/>
    <col min="39" max="16384" width="9.109375" style="56"/>
  </cols>
  <sheetData>
    <row r="1" spans="1:38" ht="15.75" customHeight="1" x14ac:dyDescent="0.25">
      <c r="A1" s="167" t="s">
        <v>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</row>
    <row r="2" spans="1:38" ht="15.75" customHeight="1" x14ac:dyDescent="0.25">
      <c r="A2" s="168" t="s">
        <v>176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</row>
    <row r="3" spans="1:38" ht="15.75" customHeight="1" x14ac:dyDescent="0.25">
      <c r="A3" s="168" t="s">
        <v>6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</row>
    <row r="4" spans="1:38" ht="17.399999999999999" x14ac:dyDescent="0.3">
      <c r="A4" s="169" t="s">
        <v>253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</row>
    <row r="5" spans="1:38" ht="17.399999999999999" x14ac:dyDescent="0.3">
      <c r="A5" s="169" t="s">
        <v>180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</row>
    <row r="7" spans="1:38" s="92" customFormat="1" ht="47.25" customHeight="1" x14ac:dyDescent="0.25">
      <c r="A7" s="179" t="s">
        <v>34</v>
      </c>
      <c r="B7" s="173" t="s">
        <v>9</v>
      </c>
      <c r="C7" s="173" t="s">
        <v>27</v>
      </c>
      <c r="D7" s="177" t="s">
        <v>35</v>
      </c>
      <c r="E7" s="178"/>
      <c r="F7" s="178"/>
      <c r="G7" s="178"/>
      <c r="H7" s="178"/>
      <c r="I7" s="178"/>
      <c r="J7" s="176" t="s">
        <v>36</v>
      </c>
      <c r="K7" s="176"/>
      <c r="L7" s="176"/>
      <c r="M7" s="176"/>
      <c r="N7" s="176"/>
      <c r="O7" s="176"/>
      <c r="P7" s="176" t="s">
        <v>37</v>
      </c>
      <c r="Q7" s="176"/>
      <c r="R7" s="176"/>
      <c r="S7" s="176"/>
      <c r="T7" s="176"/>
      <c r="U7" s="176"/>
      <c r="V7" s="177" t="s">
        <v>38</v>
      </c>
      <c r="W7" s="178"/>
      <c r="X7" s="185"/>
      <c r="Y7" s="176" t="s">
        <v>40</v>
      </c>
      <c r="Z7" s="176"/>
      <c r="AA7" s="176"/>
      <c r="AB7" s="176"/>
      <c r="AC7" s="176"/>
      <c r="AD7" s="176"/>
      <c r="AE7" s="176" t="s">
        <v>39</v>
      </c>
      <c r="AF7" s="176"/>
      <c r="AG7" s="176"/>
      <c r="AH7" s="176"/>
      <c r="AI7" s="176"/>
      <c r="AJ7" s="176"/>
      <c r="AK7" s="176" t="s">
        <v>21</v>
      </c>
      <c r="AL7" s="182" t="s">
        <v>185</v>
      </c>
    </row>
    <row r="8" spans="1:38" s="92" customFormat="1" ht="15" x14ac:dyDescent="0.25">
      <c r="A8" s="180"/>
      <c r="B8" s="174"/>
      <c r="C8" s="174"/>
      <c r="D8" s="177" t="s">
        <v>18</v>
      </c>
      <c r="E8" s="178"/>
      <c r="F8" s="178"/>
      <c r="G8" s="177" t="s">
        <v>19</v>
      </c>
      <c r="H8" s="178"/>
      <c r="I8" s="178"/>
      <c r="J8" s="176" t="s">
        <v>18</v>
      </c>
      <c r="K8" s="176"/>
      <c r="L8" s="176"/>
      <c r="M8" s="176" t="s">
        <v>19</v>
      </c>
      <c r="N8" s="176"/>
      <c r="O8" s="176"/>
      <c r="P8" s="176" t="s">
        <v>18</v>
      </c>
      <c r="Q8" s="176"/>
      <c r="R8" s="176"/>
      <c r="S8" s="176" t="s">
        <v>19</v>
      </c>
      <c r="T8" s="176"/>
      <c r="U8" s="176"/>
      <c r="V8" s="176" t="s">
        <v>18</v>
      </c>
      <c r="W8" s="176"/>
      <c r="X8" s="176"/>
      <c r="Y8" s="176" t="s">
        <v>18</v>
      </c>
      <c r="Z8" s="176"/>
      <c r="AA8" s="176"/>
      <c r="AB8" s="176" t="s">
        <v>19</v>
      </c>
      <c r="AC8" s="176"/>
      <c r="AD8" s="176"/>
      <c r="AE8" s="176" t="s">
        <v>18</v>
      </c>
      <c r="AF8" s="176"/>
      <c r="AG8" s="176"/>
      <c r="AH8" s="176" t="s">
        <v>19</v>
      </c>
      <c r="AI8" s="176"/>
      <c r="AJ8" s="176"/>
      <c r="AK8" s="176"/>
      <c r="AL8" s="183"/>
    </row>
    <row r="9" spans="1:38" s="92" customFormat="1" ht="15" x14ac:dyDescent="0.25">
      <c r="A9" s="181"/>
      <c r="B9" s="175"/>
      <c r="C9" s="175"/>
      <c r="D9" s="110" t="s">
        <v>22</v>
      </c>
      <c r="E9" s="110" t="s">
        <v>23</v>
      </c>
      <c r="F9" s="110" t="s">
        <v>32</v>
      </c>
      <c r="G9" s="110" t="s">
        <v>22</v>
      </c>
      <c r="H9" s="110" t="s">
        <v>23</v>
      </c>
      <c r="I9" s="108" t="s">
        <v>32</v>
      </c>
      <c r="J9" s="110" t="s">
        <v>22</v>
      </c>
      <c r="K9" s="110" t="s">
        <v>23</v>
      </c>
      <c r="L9" s="110" t="s">
        <v>32</v>
      </c>
      <c r="M9" s="110" t="s">
        <v>22</v>
      </c>
      <c r="N9" s="110" t="s">
        <v>23</v>
      </c>
      <c r="O9" s="110" t="s">
        <v>32</v>
      </c>
      <c r="P9" s="110" t="s">
        <v>22</v>
      </c>
      <c r="Q9" s="110" t="s">
        <v>23</v>
      </c>
      <c r="R9" s="110" t="s">
        <v>32</v>
      </c>
      <c r="S9" s="110" t="s">
        <v>22</v>
      </c>
      <c r="T9" s="110" t="s">
        <v>23</v>
      </c>
      <c r="U9" s="110" t="s">
        <v>32</v>
      </c>
      <c r="V9" s="110" t="s">
        <v>22</v>
      </c>
      <c r="W9" s="110" t="s">
        <v>23</v>
      </c>
      <c r="X9" s="110" t="s">
        <v>32</v>
      </c>
      <c r="Y9" s="110" t="s">
        <v>22</v>
      </c>
      <c r="Z9" s="110" t="s">
        <v>23</v>
      </c>
      <c r="AA9" s="110" t="s">
        <v>32</v>
      </c>
      <c r="AB9" s="110" t="s">
        <v>22</v>
      </c>
      <c r="AC9" s="110" t="s">
        <v>23</v>
      </c>
      <c r="AD9" s="110" t="s">
        <v>32</v>
      </c>
      <c r="AE9" s="110" t="s">
        <v>22</v>
      </c>
      <c r="AF9" s="110" t="s">
        <v>23</v>
      </c>
      <c r="AG9" s="110" t="s">
        <v>32</v>
      </c>
      <c r="AH9" s="110" t="s">
        <v>22</v>
      </c>
      <c r="AI9" s="110" t="s">
        <v>23</v>
      </c>
      <c r="AJ9" s="110" t="s">
        <v>32</v>
      </c>
      <c r="AK9" s="176"/>
      <c r="AL9" s="184"/>
    </row>
    <row r="10" spans="1:38" ht="18" customHeight="1" x14ac:dyDescent="0.25">
      <c r="A10" s="57">
        <v>1</v>
      </c>
      <c r="B10" s="53" t="s">
        <v>64</v>
      </c>
      <c r="C10" s="120" t="s">
        <v>280</v>
      </c>
      <c r="D10" s="28">
        <v>27</v>
      </c>
      <c r="E10" s="28">
        <v>63</v>
      </c>
      <c r="F10" s="27">
        <f>E10+D10</f>
        <v>90</v>
      </c>
      <c r="G10" s="28">
        <v>29</v>
      </c>
      <c r="H10" s="28">
        <v>65</v>
      </c>
      <c r="I10" s="126">
        <f>H10+G10</f>
        <v>94</v>
      </c>
      <c r="J10" s="28">
        <v>28</v>
      </c>
      <c r="K10" s="28">
        <v>46</v>
      </c>
      <c r="L10" s="27">
        <f>K10+J10</f>
        <v>74</v>
      </c>
      <c r="M10" s="28">
        <v>27</v>
      </c>
      <c r="N10" s="28">
        <v>63</v>
      </c>
      <c r="O10" s="27">
        <f>N10+M10</f>
        <v>90</v>
      </c>
      <c r="P10" s="28">
        <v>26</v>
      </c>
      <c r="Q10" s="28">
        <v>58</v>
      </c>
      <c r="R10" s="27">
        <f>Q10+P10</f>
        <v>84</v>
      </c>
      <c r="S10" s="28">
        <v>26</v>
      </c>
      <c r="T10" s="28">
        <v>64</v>
      </c>
      <c r="U10" s="27">
        <f>T10+S10</f>
        <v>90</v>
      </c>
      <c r="V10" s="28">
        <v>28</v>
      </c>
      <c r="W10" s="28">
        <v>57</v>
      </c>
      <c r="X10" s="27">
        <f>W10+V10</f>
        <v>85</v>
      </c>
      <c r="Y10" s="28">
        <v>28</v>
      </c>
      <c r="Z10" s="28">
        <v>50</v>
      </c>
      <c r="AA10" s="27">
        <f>Z10+Y10</f>
        <v>78</v>
      </c>
      <c r="AB10" s="28">
        <v>28</v>
      </c>
      <c r="AC10" s="28">
        <v>61</v>
      </c>
      <c r="AD10" s="27">
        <f>AC10+AB10</f>
        <v>89</v>
      </c>
      <c r="AE10" s="28">
        <v>26</v>
      </c>
      <c r="AF10" s="28">
        <v>57</v>
      </c>
      <c r="AG10" s="27">
        <f>AF10+AE10</f>
        <v>83</v>
      </c>
      <c r="AH10" s="28">
        <v>27</v>
      </c>
      <c r="AI10" s="28">
        <v>59</v>
      </c>
      <c r="AJ10" s="27">
        <f>AI10+AH10</f>
        <v>86</v>
      </c>
      <c r="AK10" s="93">
        <f>AJ10+AG10+AD10+AA10+X10+U10+R10+O10+L10+I10+F10</f>
        <v>943</v>
      </c>
      <c r="AL10" s="128">
        <f>AK10/1100*100</f>
        <v>85.727272727272734</v>
      </c>
    </row>
    <row r="11" spans="1:38" ht="18" customHeight="1" x14ac:dyDescent="0.25">
      <c r="A11" s="57">
        <v>2</v>
      </c>
      <c r="B11" s="53" t="s">
        <v>65</v>
      </c>
      <c r="C11" s="120" t="s">
        <v>281</v>
      </c>
      <c r="D11" s="28">
        <v>22</v>
      </c>
      <c r="E11" s="28">
        <v>60</v>
      </c>
      <c r="F11" s="27">
        <f t="shared" ref="F11:F35" si="0">E11+D11</f>
        <v>82</v>
      </c>
      <c r="G11" s="28">
        <v>26</v>
      </c>
      <c r="H11" s="28">
        <v>50</v>
      </c>
      <c r="I11" s="126">
        <f t="shared" ref="I11:I35" si="1">H11+G11</f>
        <v>76</v>
      </c>
      <c r="J11" s="28">
        <v>25</v>
      </c>
      <c r="K11" s="28">
        <v>37</v>
      </c>
      <c r="L11" s="27">
        <f t="shared" ref="L11:L35" si="2">K11+J11</f>
        <v>62</v>
      </c>
      <c r="M11" s="28">
        <v>25</v>
      </c>
      <c r="N11" s="28">
        <v>56</v>
      </c>
      <c r="O11" s="27">
        <f>N11+M11</f>
        <v>81</v>
      </c>
      <c r="P11" s="28">
        <v>24</v>
      </c>
      <c r="Q11" s="28">
        <v>56</v>
      </c>
      <c r="R11" s="27">
        <f t="shared" ref="R11:R35" si="3">Q11+P11</f>
        <v>80</v>
      </c>
      <c r="S11" s="28">
        <v>23</v>
      </c>
      <c r="T11" s="28">
        <v>54</v>
      </c>
      <c r="U11" s="27">
        <f t="shared" ref="U11:U35" si="4">T11+S11</f>
        <v>77</v>
      </c>
      <c r="V11" s="28">
        <v>24</v>
      </c>
      <c r="W11" s="28">
        <v>50</v>
      </c>
      <c r="X11" s="27">
        <f t="shared" ref="X11:X35" si="5">W11+V11</f>
        <v>74</v>
      </c>
      <c r="Y11" s="28">
        <v>27</v>
      </c>
      <c r="Z11" s="28">
        <v>27</v>
      </c>
      <c r="AA11" s="27">
        <f t="shared" ref="AA11:AA35" si="6">Z11+Y11</f>
        <v>54</v>
      </c>
      <c r="AB11" s="28">
        <v>25</v>
      </c>
      <c r="AC11" s="28">
        <v>55</v>
      </c>
      <c r="AD11" s="27">
        <f t="shared" ref="AD11:AD35" si="7">AC11+AB11</f>
        <v>80</v>
      </c>
      <c r="AE11" s="28">
        <v>23</v>
      </c>
      <c r="AF11" s="28">
        <v>47</v>
      </c>
      <c r="AG11" s="27">
        <f t="shared" ref="AG11:AG35" si="8">AF11+AE11</f>
        <v>70</v>
      </c>
      <c r="AH11" s="28">
        <v>25</v>
      </c>
      <c r="AI11" s="28">
        <v>56</v>
      </c>
      <c r="AJ11" s="27">
        <f t="shared" ref="AJ11:AJ35" si="9">AI11+AH11</f>
        <v>81</v>
      </c>
      <c r="AK11" s="93">
        <f t="shared" ref="AK11:AK35" si="10">AJ11+AG11+AD11+AA11+X11+U11+R11+O11+L11+I11+F11</f>
        <v>817</v>
      </c>
      <c r="AL11" s="128">
        <f t="shared" ref="AL11:AL35" si="11">AK11/1100*100</f>
        <v>74.272727272727266</v>
      </c>
    </row>
    <row r="12" spans="1:38" ht="18" customHeight="1" x14ac:dyDescent="0.25">
      <c r="A12" s="57">
        <v>3</v>
      </c>
      <c r="B12" s="53" t="s">
        <v>66</v>
      </c>
      <c r="C12" s="120" t="s">
        <v>282</v>
      </c>
      <c r="D12" s="28">
        <v>28</v>
      </c>
      <c r="E12" s="28">
        <v>61</v>
      </c>
      <c r="F12" s="27">
        <f t="shared" si="0"/>
        <v>89</v>
      </c>
      <c r="G12" s="28">
        <v>28</v>
      </c>
      <c r="H12" s="28">
        <v>64</v>
      </c>
      <c r="I12" s="126">
        <f t="shared" si="1"/>
        <v>92</v>
      </c>
      <c r="J12" s="28">
        <v>27</v>
      </c>
      <c r="K12" s="28">
        <v>39</v>
      </c>
      <c r="L12" s="27">
        <f t="shared" si="2"/>
        <v>66</v>
      </c>
      <c r="M12" s="28">
        <v>27</v>
      </c>
      <c r="N12" s="28">
        <v>63</v>
      </c>
      <c r="O12" s="27">
        <f t="shared" ref="O12:O35" si="12">N12+M12</f>
        <v>90</v>
      </c>
      <c r="P12" s="28">
        <v>25</v>
      </c>
      <c r="Q12" s="28">
        <v>57</v>
      </c>
      <c r="R12" s="27">
        <f t="shared" si="3"/>
        <v>82</v>
      </c>
      <c r="S12" s="28">
        <v>25</v>
      </c>
      <c r="T12" s="28">
        <v>62</v>
      </c>
      <c r="U12" s="27">
        <f t="shared" si="4"/>
        <v>87</v>
      </c>
      <c r="V12" s="28">
        <v>26</v>
      </c>
      <c r="W12" s="28">
        <v>58</v>
      </c>
      <c r="X12" s="27">
        <f t="shared" si="5"/>
        <v>84</v>
      </c>
      <c r="Y12" s="28">
        <v>28</v>
      </c>
      <c r="Z12" s="28">
        <v>41</v>
      </c>
      <c r="AA12" s="27">
        <f t="shared" si="6"/>
        <v>69</v>
      </c>
      <c r="AB12" s="28">
        <v>28</v>
      </c>
      <c r="AC12" s="28">
        <v>58</v>
      </c>
      <c r="AD12" s="27">
        <f t="shared" si="7"/>
        <v>86</v>
      </c>
      <c r="AE12" s="28">
        <v>25</v>
      </c>
      <c r="AF12" s="28">
        <v>59</v>
      </c>
      <c r="AG12" s="27">
        <f t="shared" si="8"/>
        <v>84</v>
      </c>
      <c r="AH12" s="28">
        <v>27</v>
      </c>
      <c r="AI12" s="28">
        <v>57</v>
      </c>
      <c r="AJ12" s="27">
        <f t="shared" si="9"/>
        <v>84</v>
      </c>
      <c r="AK12" s="93">
        <f t="shared" si="10"/>
        <v>913</v>
      </c>
      <c r="AL12" s="128">
        <f t="shared" si="11"/>
        <v>83</v>
      </c>
    </row>
    <row r="13" spans="1:38" ht="18" customHeight="1" x14ac:dyDescent="0.25">
      <c r="A13" s="57">
        <v>4</v>
      </c>
      <c r="B13" s="53" t="s">
        <v>67</v>
      </c>
      <c r="C13" s="120" t="s">
        <v>283</v>
      </c>
      <c r="D13" s="28">
        <v>23</v>
      </c>
      <c r="E13" s="28">
        <v>51</v>
      </c>
      <c r="F13" s="27">
        <f t="shared" si="0"/>
        <v>74</v>
      </c>
      <c r="G13" s="28">
        <v>25</v>
      </c>
      <c r="H13" s="28">
        <v>54</v>
      </c>
      <c r="I13" s="126">
        <f t="shared" si="1"/>
        <v>79</v>
      </c>
      <c r="J13" s="28">
        <v>25</v>
      </c>
      <c r="K13" s="28">
        <v>30</v>
      </c>
      <c r="L13" s="27">
        <f t="shared" si="2"/>
        <v>55</v>
      </c>
      <c r="M13" s="28">
        <v>25</v>
      </c>
      <c r="N13" s="28">
        <v>56</v>
      </c>
      <c r="O13" s="27">
        <f t="shared" si="12"/>
        <v>81</v>
      </c>
      <c r="P13" s="28">
        <v>20</v>
      </c>
      <c r="Q13" s="28">
        <v>35</v>
      </c>
      <c r="R13" s="27">
        <f t="shared" si="3"/>
        <v>55</v>
      </c>
      <c r="S13" s="28">
        <v>23</v>
      </c>
      <c r="T13" s="28">
        <v>52</v>
      </c>
      <c r="U13" s="27">
        <f t="shared" si="4"/>
        <v>75</v>
      </c>
      <c r="V13" s="28">
        <v>25</v>
      </c>
      <c r="W13" s="28">
        <v>38</v>
      </c>
      <c r="X13" s="27">
        <f t="shared" si="5"/>
        <v>63</v>
      </c>
      <c r="Y13" s="28">
        <v>25</v>
      </c>
      <c r="Z13" s="28">
        <v>34</v>
      </c>
      <c r="AA13" s="27">
        <f t="shared" si="6"/>
        <v>59</v>
      </c>
      <c r="AB13" s="28">
        <v>25</v>
      </c>
      <c r="AC13" s="28">
        <v>53</v>
      </c>
      <c r="AD13" s="27">
        <f t="shared" si="7"/>
        <v>78</v>
      </c>
      <c r="AE13" s="28">
        <v>21</v>
      </c>
      <c r="AF13" s="28">
        <v>40</v>
      </c>
      <c r="AG13" s="27">
        <f t="shared" si="8"/>
        <v>61</v>
      </c>
      <c r="AH13" s="28">
        <v>24</v>
      </c>
      <c r="AI13" s="28">
        <v>54</v>
      </c>
      <c r="AJ13" s="27">
        <f t="shared" si="9"/>
        <v>78</v>
      </c>
      <c r="AK13" s="93">
        <f t="shared" si="10"/>
        <v>758</v>
      </c>
      <c r="AL13" s="128">
        <f t="shared" si="11"/>
        <v>68.909090909090907</v>
      </c>
    </row>
    <row r="14" spans="1:38" ht="18" customHeight="1" x14ac:dyDescent="0.25">
      <c r="A14" s="57">
        <v>5</v>
      </c>
      <c r="B14" s="53" t="s">
        <v>68</v>
      </c>
      <c r="C14" s="120" t="s">
        <v>284</v>
      </c>
      <c r="D14" s="28">
        <v>20</v>
      </c>
      <c r="E14" s="28">
        <v>41</v>
      </c>
      <c r="F14" s="27">
        <f t="shared" si="0"/>
        <v>61</v>
      </c>
      <c r="G14" s="28">
        <v>22</v>
      </c>
      <c r="H14" s="28">
        <v>52</v>
      </c>
      <c r="I14" s="126">
        <f t="shared" si="1"/>
        <v>74</v>
      </c>
      <c r="J14" s="28">
        <v>23</v>
      </c>
      <c r="K14" s="28">
        <v>30</v>
      </c>
      <c r="L14" s="27">
        <f t="shared" si="2"/>
        <v>53</v>
      </c>
      <c r="M14" s="28">
        <v>25</v>
      </c>
      <c r="N14" s="28">
        <v>55</v>
      </c>
      <c r="O14" s="27">
        <f t="shared" si="12"/>
        <v>80</v>
      </c>
      <c r="P14" s="28">
        <v>20</v>
      </c>
      <c r="Q14" s="28">
        <v>30</v>
      </c>
      <c r="R14" s="27">
        <f t="shared" si="3"/>
        <v>50</v>
      </c>
      <c r="S14" s="28">
        <v>23</v>
      </c>
      <c r="T14" s="28">
        <v>54</v>
      </c>
      <c r="U14" s="27">
        <f t="shared" si="4"/>
        <v>77</v>
      </c>
      <c r="V14" s="28">
        <v>23</v>
      </c>
      <c r="W14" s="28">
        <v>38</v>
      </c>
      <c r="X14" s="27">
        <f t="shared" si="5"/>
        <v>61</v>
      </c>
      <c r="Y14" s="28">
        <v>27</v>
      </c>
      <c r="Z14" s="28">
        <v>39</v>
      </c>
      <c r="AA14" s="27">
        <f t="shared" si="6"/>
        <v>66</v>
      </c>
      <c r="AB14" s="28">
        <v>25</v>
      </c>
      <c r="AC14" s="28">
        <v>55</v>
      </c>
      <c r="AD14" s="27">
        <f t="shared" si="7"/>
        <v>80</v>
      </c>
      <c r="AE14" s="28">
        <v>18</v>
      </c>
      <c r="AF14" s="28">
        <v>35</v>
      </c>
      <c r="AG14" s="27">
        <f t="shared" si="8"/>
        <v>53</v>
      </c>
      <c r="AH14" s="28">
        <v>23</v>
      </c>
      <c r="AI14" s="28">
        <v>53</v>
      </c>
      <c r="AJ14" s="27">
        <f t="shared" si="9"/>
        <v>76</v>
      </c>
      <c r="AK14" s="93">
        <f t="shared" si="10"/>
        <v>731</v>
      </c>
      <c r="AL14" s="128">
        <f t="shared" si="11"/>
        <v>66.454545454545453</v>
      </c>
    </row>
    <row r="15" spans="1:38" ht="18" customHeight="1" x14ac:dyDescent="0.25">
      <c r="A15" s="57">
        <v>6</v>
      </c>
      <c r="B15" s="53" t="s">
        <v>69</v>
      </c>
      <c r="C15" s="120" t="s">
        <v>285</v>
      </c>
      <c r="D15" s="28">
        <v>24</v>
      </c>
      <c r="E15" s="28">
        <v>55</v>
      </c>
      <c r="F15" s="27">
        <f t="shared" si="0"/>
        <v>79</v>
      </c>
      <c r="G15" s="28">
        <v>25</v>
      </c>
      <c r="H15" s="28">
        <v>55</v>
      </c>
      <c r="I15" s="126">
        <f t="shared" si="1"/>
        <v>80</v>
      </c>
      <c r="J15" s="28">
        <v>26</v>
      </c>
      <c r="K15" s="28">
        <v>35</v>
      </c>
      <c r="L15" s="27">
        <f t="shared" si="2"/>
        <v>61</v>
      </c>
      <c r="M15" s="28">
        <v>25</v>
      </c>
      <c r="N15" s="28">
        <v>57</v>
      </c>
      <c r="O15" s="27">
        <f t="shared" si="12"/>
        <v>82</v>
      </c>
      <c r="P15" s="28">
        <v>25</v>
      </c>
      <c r="Q15" s="28">
        <v>57</v>
      </c>
      <c r="R15" s="27">
        <f t="shared" si="3"/>
        <v>82</v>
      </c>
      <c r="S15" s="28">
        <v>25</v>
      </c>
      <c r="T15" s="28">
        <v>60</v>
      </c>
      <c r="U15" s="27">
        <f t="shared" si="4"/>
        <v>85</v>
      </c>
      <c r="V15" s="28">
        <v>25</v>
      </c>
      <c r="W15" s="28">
        <v>57</v>
      </c>
      <c r="X15" s="27">
        <f t="shared" si="5"/>
        <v>82</v>
      </c>
      <c r="Y15" s="28">
        <v>27</v>
      </c>
      <c r="Z15" s="28">
        <v>47</v>
      </c>
      <c r="AA15" s="27">
        <f t="shared" si="6"/>
        <v>74</v>
      </c>
      <c r="AB15" s="28">
        <v>25</v>
      </c>
      <c r="AC15" s="28">
        <v>55</v>
      </c>
      <c r="AD15" s="27">
        <f t="shared" si="7"/>
        <v>80</v>
      </c>
      <c r="AE15" s="28">
        <v>24</v>
      </c>
      <c r="AF15" s="28">
        <v>52</v>
      </c>
      <c r="AG15" s="27">
        <f t="shared" si="8"/>
        <v>76</v>
      </c>
      <c r="AH15" s="28">
        <v>25</v>
      </c>
      <c r="AI15" s="28">
        <v>58</v>
      </c>
      <c r="AJ15" s="27">
        <f t="shared" si="9"/>
        <v>83</v>
      </c>
      <c r="AK15" s="93">
        <f t="shared" si="10"/>
        <v>864</v>
      </c>
      <c r="AL15" s="128">
        <f t="shared" si="11"/>
        <v>78.545454545454547</v>
      </c>
    </row>
    <row r="16" spans="1:38" ht="18" customHeight="1" x14ac:dyDescent="0.25">
      <c r="A16" s="57">
        <v>7</v>
      </c>
      <c r="B16" s="53" t="s">
        <v>70</v>
      </c>
      <c r="C16" s="120" t="s">
        <v>286</v>
      </c>
      <c r="D16" s="28">
        <v>26</v>
      </c>
      <c r="E16" s="28">
        <v>63</v>
      </c>
      <c r="F16" s="27">
        <f t="shared" si="0"/>
        <v>89</v>
      </c>
      <c r="G16" s="28">
        <v>26</v>
      </c>
      <c r="H16" s="28">
        <v>58</v>
      </c>
      <c r="I16" s="126">
        <f t="shared" si="1"/>
        <v>84</v>
      </c>
      <c r="J16" s="28">
        <v>26</v>
      </c>
      <c r="K16" s="28">
        <v>41</v>
      </c>
      <c r="L16" s="27">
        <f t="shared" si="2"/>
        <v>67</v>
      </c>
      <c r="M16" s="28">
        <v>25</v>
      </c>
      <c r="N16" s="28">
        <v>57</v>
      </c>
      <c r="O16" s="27">
        <f t="shared" si="12"/>
        <v>82</v>
      </c>
      <c r="P16" s="28">
        <v>24</v>
      </c>
      <c r="Q16" s="28">
        <v>38</v>
      </c>
      <c r="R16" s="27">
        <f t="shared" si="3"/>
        <v>62</v>
      </c>
      <c r="S16" s="28">
        <v>24</v>
      </c>
      <c r="T16" s="28">
        <v>59</v>
      </c>
      <c r="U16" s="27">
        <f t="shared" si="4"/>
        <v>83</v>
      </c>
      <c r="V16" s="28">
        <v>27</v>
      </c>
      <c r="W16" s="28">
        <v>56</v>
      </c>
      <c r="X16" s="27">
        <f t="shared" si="5"/>
        <v>83</v>
      </c>
      <c r="Y16" s="28">
        <v>27</v>
      </c>
      <c r="Z16" s="28">
        <v>59</v>
      </c>
      <c r="AA16" s="27">
        <f t="shared" si="6"/>
        <v>86</v>
      </c>
      <c r="AB16" s="28">
        <v>25</v>
      </c>
      <c r="AC16" s="28">
        <v>56</v>
      </c>
      <c r="AD16" s="27">
        <f t="shared" si="7"/>
        <v>81</v>
      </c>
      <c r="AE16" s="28">
        <v>24</v>
      </c>
      <c r="AF16" s="28">
        <v>51</v>
      </c>
      <c r="AG16" s="27">
        <f t="shared" si="8"/>
        <v>75</v>
      </c>
      <c r="AH16" s="28">
        <v>26</v>
      </c>
      <c r="AI16" s="28">
        <v>57</v>
      </c>
      <c r="AJ16" s="27">
        <f t="shared" si="9"/>
        <v>83</v>
      </c>
      <c r="AK16" s="93">
        <f t="shared" si="10"/>
        <v>875</v>
      </c>
      <c r="AL16" s="128">
        <f t="shared" si="11"/>
        <v>79.545454545454547</v>
      </c>
    </row>
    <row r="17" spans="1:38" ht="18" customHeight="1" x14ac:dyDescent="0.25">
      <c r="A17" s="57">
        <v>8</v>
      </c>
      <c r="B17" s="53" t="s">
        <v>71</v>
      </c>
      <c r="C17" s="120" t="s">
        <v>287</v>
      </c>
      <c r="D17" s="28">
        <v>27</v>
      </c>
      <c r="E17" s="28">
        <v>54</v>
      </c>
      <c r="F17" s="27">
        <f t="shared" si="0"/>
        <v>81</v>
      </c>
      <c r="G17" s="28">
        <v>25</v>
      </c>
      <c r="H17" s="28">
        <v>48</v>
      </c>
      <c r="I17" s="126">
        <f t="shared" si="1"/>
        <v>73</v>
      </c>
      <c r="J17" s="28">
        <v>26</v>
      </c>
      <c r="K17" s="28">
        <v>28</v>
      </c>
      <c r="L17" s="27">
        <f t="shared" si="2"/>
        <v>54</v>
      </c>
      <c r="M17" s="28">
        <v>25</v>
      </c>
      <c r="N17" s="28">
        <v>56</v>
      </c>
      <c r="O17" s="27">
        <f t="shared" si="12"/>
        <v>81</v>
      </c>
      <c r="P17" s="28">
        <v>25</v>
      </c>
      <c r="Q17" s="28">
        <v>54</v>
      </c>
      <c r="R17" s="27">
        <f t="shared" si="3"/>
        <v>79</v>
      </c>
      <c r="S17" s="28">
        <v>24</v>
      </c>
      <c r="T17" s="28">
        <v>54</v>
      </c>
      <c r="U17" s="27">
        <f t="shared" si="4"/>
        <v>78</v>
      </c>
      <c r="V17" s="28">
        <v>26</v>
      </c>
      <c r="W17" s="28">
        <v>47</v>
      </c>
      <c r="X17" s="27">
        <f t="shared" si="5"/>
        <v>73</v>
      </c>
      <c r="Y17" s="28">
        <v>27</v>
      </c>
      <c r="Z17" s="28">
        <v>45</v>
      </c>
      <c r="AA17" s="27">
        <f t="shared" si="6"/>
        <v>72</v>
      </c>
      <c r="AB17" s="28">
        <v>25</v>
      </c>
      <c r="AC17" s="28">
        <v>53</v>
      </c>
      <c r="AD17" s="27">
        <f t="shared" si="7"/>
        <v>78</v>
      </c>
      <c r="AE17" s="28">
        <v>25</v>
      </c>
      <c r="AF17" s="28">
        <v>38</v>
      </c>
      <c r="AG17" s="27">
        <f t="shared" si="8"/>
        <v>63</v>
      </c>
      <c r="AH17" s="28">
        <v>25</v>
      </c>
      <c r="AI17" s="28">
        <v>56</v>
      </c>
      <c r="AJ17" s="27">
        <f t="shared" si="9"/>
        <v>81</v>
      </c>
      <c r="AK17" s="93">
        <f t="shared" si="10"/>
        <v>813</v>
      </c>
      <c r="AL17" s="128">
        <f t="shared" si="11"/>
        <v>73.909090909090907</v>
      </c>
    </row>
    <row r="18" spans="1:38" ht="18" customHeight="1" x14ac:dyDescent="0.25">
      <c r="A18" s="57">
        <v>9</v>
      </c>
      <c r="B18" s="53" t="s">
        <v>72</v>
      </c>
      <c r="C18" s="120" t="s">
        <v>288</v>
      </c>
      <c r="D18" s="28">
        <v>25</v>
      </c>
      <c r="E18" s="28">
        <v>61</v>
      </c>
      <c r="F18" s="27">
        <f t="shared" si="0"/>
        <v>86</v>
      </c>
      <c r="G18" s="28">
        <v>26</v>
      </c>
      <c r="H18" s="28">
        <v>58</v>
      </c>
      <c r="I18" s="126">
        <f t="shared" si="1"/>
        <v>84</v>
      </c>
      <c r="J18" s="28">
        <v>26</v>
      </c>
      <c r="K18" s="28">
        <v>42</v>
      </c>
      <c r="L18" s="27">
        <f t="shared" si="2"/>
        <v>68</v>
      </c>
      <c r="M18" s="28">
        <v>26</v>
      </c>
      <c r="N18" s="28">
        <v>59</v>
      </c>
      <c r="O18" s="27">
        <f t="shared" si="12"/>
        <v>85</v>
      </c>
      <c r="P18" s="28">
        <v>24</v>
      </c>
      <c r="Q18" s="28">
        <v>60</v>
      </c>
      <c r="R18" s="27">
        <f t="shared" si="3"/>
        <v>84</v>
      </c>
      <c r="S18" s="28">
        <v>27</v>
      </c>
      <c r="T18" s="28">
        <v>56</v>
      </c>
      <c r="U18" s="27">
        <f t="shared" si="4"/>
        <v>83</v>
      </c>
      <c r="V18" s="28">
        <v>25</v>
      </c>
      <c r="W18" s="28">
        <v>39</v>
      </c>
      <c r="X18" s="27">
        <f t="shared" si="5"/>
        <v>64</v>
      </c>
      <c r="Y18" s="28">
        <v>26</v>
      </c>
      <c r="Z18" s="28">
        <v>53</v>
      </c>
      <c r="AA18" s="27">
        <f t="shared" si="6"/>
        <v>79</v>
      </c>
      <c r="AB18" s="28">
        <v>26</v>
      </c>
      <c r="AC18" s="28">
        <v>57</v>
      </c>
      <c r="AD18" s="27">
        <f t="shared" si="7"/>
        <v>83</v>
      </c>
      <c r="AE18" s="28">
        <v>25</v>
      </c>
      <c r="AF18" s="28">
        <v>54</v>
      </c>
      <c r="AG18" s="27">
        <f t="shared" si="8"/>
        <v>79</v>
      </c>
      <c r="AH18" s="28">
        <v>26</v>
      </c>
      <c r="AI18" s="28">
        <v>59</v>
      </c>
      <c r="AJ18" s="27">
        <f t="shared" si="9"/>
        <v>85</v>
      </c>
      <c r="AK18" s="93">
        <f t="shared" si="10"/>
        <v>880</v>
      </c>
      <c r="AL18" s="128">
        <f t="shared" si="11"/>
        <v>80</v>
      </c>
    </row>
    <row r="19" spans="1:38" ht="18" customHeight="1" x14ac:dyDescent="0.25">
      <c r="A19" s="57">
        <v>10</v>
      </c>
      <c r="B19" s="53" t="s">
        <v>73</v>
      </c>
      <c r="C19" s="120" t="s">
        <v>289</v>
      </c>
      <c r="D19" s="28">
        <v>27</v>
      </c>
      <c r="E19" s="28">
        <v>52</v>
      </c>
      <c r="F19" s="27">
        <f t="shared" si="0"/>
        <v>79</v>
      </c>
      <c r="G19" s="28">
        <v>25</v>
      </c>
      <c r="H19" s="28">
        <v>52</v>
      </c>
      <c r="I19" s="126">
        <f t="shared" si="1"/>
        <v>77</v>
      </c>
      <c r="J19" s="28">
        <v>26</v>
      </c>
      <c r="K19" s="28">
        <v>35</v>
      </c>
      <c r="L19" s="27">
        <f t="shared" si="2"/>
        <v>61</v>
      </c>
      <c r="M19" s="28">
        <v>25</v>
      </c>
      <c r="N19" s="28">
        <v>56</v>
      </c>
      <c r="O19" s="27">
        <f t="shared" si="12"/>
        <v>81</v>
      </c>
      <c r="P19" s="28">
        <v>23</v>
      </c>
      <c r="Q19" s="28">
        <v>53</v>
      </c>
      <c r="R19" s="27">
        <f t="shared" si="3"/>
        <v>76</v>
      </c>
      <c r="S19" s="28">
        <v>25</v>
      </c>
      <c r="T19" s="28">
        <v>56</v>
      </c>
      <c r="U19" s="27">
        <f t="shared" si="4"/>
        <v>81</v>
      </c>
      <c r="V19" s="28">
        <v>23</v>
      </c>
      <c r="W19" s="28">
        <v>40</v>
      </c>
      <c r="X19" s="27">
        <f t="shared" si="5"/>
        <v>63</v>
      </c>
      <c r="Y19" s="28">
        <v>28</v>
      </c>
      <c r="Z19" s="28">
        <v>50</v>
      </c>
      <c r="AA19" s="27">
        <f t="shared" si="6"/>
        <v>78</v>
      </c>
      <c r="AB19" s="28">
        <v>25</v>
      </c>
      <c r="AC19" s="28">
        <v>53</v>
      </c>
      <c r="AD19" s="27">
        <f t="shared" si="7"/>
        <v>78</v>
      </c>
      <c r="AE19" s="28">
        <v>23</v>
      </c>
      <c r="AF19" s="28">
        <v>42</v>
      </c>
      <c r="AG19" s="27">
        <f t="shared" si="8"/>
        <v>65</v>
      </c>
      <c r="AH19" s="28">
        <v>26</v>
      </c>
      <c r="AI19" s="28">
        <v>54</v>
      </c>
      <c r="AJ19" s="27">
        <f t="shared" si="9"/>
        <v>80</v>
      </c>
      <c r="AK19" s="93">
        <f t="shared" si="10"/>
        <v>819</v>
      </c>
      <c r="AL19" s="128">
        <f t="shared" si="11"/>
        <v>74.454545454545453</v>
      </c>
    </row>
    <row r="20" spans="1:38" ht="18" customHeight="1" x14ac:dyDescent="0.25">
      <c r="A20" s="57">
        <v>11</v>
      </c>
      <c r="B20" s="53" t="s">
        <v>74</v>
      </c>
      <c r="C20" s="120" t="s">
        <v>290</v>
      </c>
      <c r="D20" s="28">
        <v>26</v>
      </c>
      <c r="E20" s="28">
        <v>62</v>
      </c>
      <c r="F20" s="27">
        <f t="shared" si="0"/>
        <v>88</v>
      </c>
      <c r="G20" s="28">
        <v>27</v>
      </c>
      <c r="H20" s="28">
        <v>60</v>
      </c>
      <c r="I20" s="126">
        <f t="shared" si="1"/>
        <v>87</v>
      </c>
      <c r="J20" s="28">
        <v>26</v>
      </c>
      <c r="K20" s="28">
        <v>53</v>
      </c>
      <c r="L20" s="27">
        <f t="shared" si="2"/>
        <v>79</v>
      </c>
      <c r="M20" s="28">
        <v>26</v>
      </c>
      <c r="N20" s="28">
        <v>57</v>
      </c>
      <c r="O20" s="27">
        <f t="shared" si="12"/>
        <v>83</v>
      </c>
      <c r="P20" s="28">
        <v>23</v>
      </c>
      <c r="Q20" s="28">
        <v>55</v>
      </c>
      <c r="R20" s="27">
        <f t="shared" si="3"/>
        <v>78</v>
      </c>
      <c r="S20" s="28">
        <v>24</v>
      </c>
      <c r="T20" s="28">
        <v>59</v>
      </c>
      <c r="U20" s="27">
        <f t="shared" si="4"/>
        <v>83</v>
      </c>
      <c r="V20" s="28">
        <v>25</v>
      </c>
      <c r="W20" s="28">
        <v>45</v>
      </c>
      <c r="X20" s="27">
        <f t="shared" si="5"/>
        <v>70</v>
      </c>
      <c r="Y20" s="28">
        <v>28</v>
      </c>
      <c r="Z20" s="28">
        <v>50</v>
      </c>
      <c r="AA20" s="27">
        <f t="shared" si="6"/>
        <v>78</v>
      </c>
      <c r="AB20" s="28">
        <v>26</v>
      </c>
      <c r="AC20" s="28">
        <v>53</v>
      </c>
      <c r="AD20" s="27">
        <f t="shared" si="7"/>
        <v>79</v>
      </c>
      <c r="AE20" s="28">
        <v>23</v>
      </c>
      <c r="AF20" s="28">
        <v>47</v>
      </c>
      <c r="AG20" s="27">
        <f t="shared" si="8"/>
        <v>70</v>
      </c>
      <c r="AH20" s="28">
        <v>25</v>
      </c>
      <c r="AI20" s="28">
        <v>56</v>
      </c>
      <c r="AJ20" s="27">
        <f t="shared" si="9"/>
        <v>81</v>
      </c>
      <c r="AK20" s="93">
        <f t="shared" si="10"/>
        <v>876</v>
      </c>
      <c r="AL20" s="128">
        <f t="shared" si="11"/>
        <v>79.63636363636364</v>
      </c>
    </row>
    <row r="21" spans="1:38" ht="18" customHeight="1" x14ac:dyDescent="0.25">
      <c r="A21" s="57">
        <v>12</v>
      </c>
      <c r="B21" s="53" t="s">
        <v>75</v>
      </c>
      <c r="C21" s="120" t="s">
        <v>291</v>
      </c>
      <c r="D21" s="28">
        <v>28</v>
      </c>
      <c r="E21" s="28">
        <v>65</v>
      </c>
      <c r="F21" s="27">
        <f t="shared" si="0"/>
        <v>93</v>
      </c>
      <c r="G21" s="28">
        <v>29</v>
      </c>
      <c r="H21" s="28">
        <v>66</v>
      </c>
      <c r="I21" s="126">
        <f t="shared" si="1"/>
        <v>95</v>
      </c>
      <c r="J21" s="28">
        <v>28</v>
      </c>
      <c r="K21" s="28">
        <v>59</v>
      </c>
      <c r="L21" s="27">
        <f t="shared" si="2"/>
        <v>87</v>
      </c>
      <c r="M21" s="28">
        <v>27</v>
      </c>
      <c r="N21" s="28">
        <v>63</v>
      </c>
      <c r="O21" s="27">
        <f t="shared" si="12"/>
        <v>90</v>
      </c>
      <c r="P21" s="28">
        <v>26</v>
      </c>
      <c r="Q21" s="28">
        <v>61</v>
      </c>
      <c r="R21" s="27">
        <f t="shared" si="3"/>
        <v>87</v>
      </c>
      <c r="S21" s="28">
        <v>26</v>
      </c>
      <c r="T21" s="28">
        <v>59</v>
      </c>
      <c r="U21" s="27">
        <f t="shared" si="4"/>
        <v>85</v>
      </c>
      <c r="V21" s="28">
        <v>28</v>
      </c>
      <c r="W21" s="28">
        <v>42</v>
      </c>
      <c r="X21" s="27">
        <f t="shared" si="5"/>
        <v>70</v>
      </c>
      <c r="Y21" s="28">
        <v>28</v>
      </c>
      <c r="Z21" s="28">
        <v>55</v>
      </c>
      <c r="AA21" s="27">
        <f t="shared" si="6"/>
        <v>83</v>
      </c>
      <c r="AB21" s="28">
        <v>28</v>
      </c>
      <c r="AC21" s="28">
        <v>62</v>
      </c>
      <c r="AD21" s="27">
        <f t="shared" si="7"/>
        <v>90</v>
      </c>
      <c r="AE21" s="28">
        <v>26</v>
      </c>
      <c r="AF21" s="28">
        <v>56</v>
      </c>
      <c r="AG21" s="27">
        <f t="shared" si="8"/>
        <v>82</v>
      </c>
      <c r="AH21" s="28">
        <v>26</v>
      </c>
      <c r="AI21" s="28">
        <v>62</v>
      </c>
      <c r="AJ21" s="27">
        <f t="shared" si="9"/>
        <v>88</v>
      </c>
      <c r="AK21" s="93">
        <f t="shared" si="10"/>
        <v>950</v>
      </c>
      <c r="AL21" s="128">
        <f t="shared" si="11"/>
        <v>86.36363636363636</v>
      </c>
    </row>
    <row r="22" spans="1:38" ht="18" customHeight="1" x14ac:dyDescent="0.25">
      <c r="A22" s="57">
        <v>13</v>
      </c>
      <c r="B22" s="53" t="s">
        <v>76</v>
      </c>
      <c r="C22" s="120" t="s">
        <v>292</v>
      </c>
      <c r="D22" s="28">
        <v>26</v>
      </c>
      <c r="E22" s="28">
        <v>65</v>
      </c>
      <c r="F22" s="27">
        <f t="shared" si="0"/>
        <v>91</v>
      </c>
      <c r="G22" s="28">
        <v>28</v>
      </c>
      <c r="H22" s="28">
        <v>58</v>
      </c>
      <c r="I22" s="126">
        <f t="shared" si="1"/>
        <v>86</v>
      </c>
      <c r="J22" s="28">
        <v>28</v>
      </c>
      <c r="K22" s="28">
        <v>43</v>
      </c>
      <c r="L22" s="27">
        <f t="shared" si="2"/>
        <v>71</v>
      </c>
      <c r="M22" s="28">
        <v>27</v>
      </c>
      <c r="N22" s="28">
        <v>59</v>
      </c>
      <c r="O22" s="27">
        <f t="shared" si="12"/>
        <v>86</v>
      </c>
      <c r="P22" s="28">
        <v>27</v>
      </c>
      <c r="Q22" s="28">
        <v>59</v>
      </c>
      <c r="R22" s="27">
        <f t="shared" si="3"/>
        <v>86</v>
      </c>
      <c r="S22" s="28">
        <v>24</v>
      </c>
      <c r="T22" s="28">
        <v>56</v>
      </c>
      <c r="U22" s="27">
        <f t="shared" si="4"/>
        <v>80</v>
      </c>
      <c r="V22" s="28">
        <v>27</v>
      </c>
      <c r="W22" s="28">
        <v>49</v>
      </c>
      <c r="X22" s="27">
        <f t="shared" si="5"/>
        <v>76</v>
      </c>
      <c r="Y22" s="28">
        <v>28</v>
      </c>
      <c r="Z22" s="28">
        <v>56</v>
      </c>
      <c r="AA22" s="27">
        <f t="shared" si="6"/>
        <v>84</v>
      </c>
      <c r="AB22" s="28">
        <v>26</v>
      </c>
      <c r="AC22" s="28">
        <v>56</v>
      </c>
      <c r="AD22" s="27">
        <f t="shared" si="7"/>
        <v>82</v>
      </c>
      <c r="AE22" s="28">
        <v>25</v>
      </c>
      <c r="AF22" s="28">
        <v>57</v>
      </c>
      <c r="AG22" s="27">
        <f t="shared" si="8"/>
        <v>82</v>
      </c>
      <c r="AH22" s="28">
        <v>26</v>
      </c>
      <c r="AI22" s="28">
        <v>56</v>
      </c>
      <c r="AJ22" s="27">
        <f t="shared" si="9"/>
        <v>82</v>
      </c>
      <c r="AK22" s="93">
        <f t="shared" si="10"/>
        <v>906</v>
      </c>
      <c r="AL22" s="128">
        <f t="shared" si="11"/>
        <v>82.36363636363636</v>
      </c>
    </row>
    <row r="23" spans="1:38" ht="18" customHeight="1" x14ac:dyDescent="0.25">
      <c r="A23" s="57">
        <v>14</v>
      </c>
      <c r="B23" s="53" t="s">
        <v>77</v>
      </c>
      <c r="C23" s="120" t="s">
        <v>293</v>
      </c>
      <c r="D23" s="28">
        <v>24</v>
      </c>
      <c r="E23" s="28">
        <v>45</v>
      </c>
      <c r="F23" s="27">
        <f t="shared" si="0"/>
        <v>69</v>
      </c>
      <c r="G23" s="28">
        <v>26</v>
      </c>
      <c r="H23" s="28">
        <v>50</v>
      </c>
      <c r="I23" s="126">
        <f t="shared" si="1"/>
        <v>76</v>
      </c>
      <c r="J23" s="28">
        <v>24</v>
      </c>
      <c r="K23" s="28">
        <v>31</v>
      </c>
      <c r="L23" s="27">
        <f t="shared" si="2"/>
        <v>55</v>
      </c>
      <c r="M23" s="28">
        <v>25</v>
      </c>
      <c r="N23" s="28">
        <v>54</v>
      </c>
      <c r="O23" s="27">
        <f t="shared" si="12"/>
        <v>79</v>
      </c>
      <c r="P23" s="28">
        <v>21</v>
      </c>
      <c r="Q23" s="28">
        <v>40</v>
      </c>
      <c r="R23" s="27">
        <f t="shared" si="3"/>
        <v>61</v>
      </c>
      <c r="S23" s="28">
        <v>24</v>
      </c>
      <c r="T23" s="28">
        <v>57</v>
      </c>
      <c r="U23" s="27">
        <f t="shared" si="4"/>
        <v>81</v>
      </c>
      <c r="V23" s="28">
        <v>24</v>
      </c>
      <c r="W23" s="28">
        <v>32</v>
      </c>
      <c r="X23" s="27">
        <f t="shared" si="5"/>
        <v>56</v>
      </c>
      <c r="Y23" s="28">
        <v>25</v>
      </c>
      <c r="Z23" s="28">
        <v>37</v>
      </c>
      <c r="AA23" s="27">
        <f t="shared" si="6"/>
        <v>62</v>
      </c>
      <c r="AB23" s="28">
        <v>25</v>
      </c>
      <c r="AC23" s="28">
        <v>54</v>
      </c>
      <c r="AD23" s="27">
        <f t="shared" si="7"/>
        <v>79</v>
      </c>
      <c r="AE23" s="28">
        <v>21</v>
      </c>
      <c r="AF23" s="28">
        <v>45</v>
      </c>
      <c r="AG23" s="27">
        <f t="shared" si="8"/>
        <v>66</v>
      </c>
      <c r="AH23" s="28">
        <v>24</v>
      </c>
      <c r="AI23" s="28">
        <v>54</v>
      </c>
      <c r="AJ23" s="27">
        <f t="shared" si="9"/>
        <v>78</v>
      </c>
      <c r="AK23" s="93">
        <f t="shared" si="10"/>
        <v>762</v>
      </c>
      <c r="AL23" s="128">
        <f t="shared" si="11"/>
        <v>69.27272727272728</v>
      </c>
    </row>
    <row r="24" spans="1:38" ht="18" customHeight="1" x14ac:dyDescent="0.25">
      <c r="A24" s="57">
        <v>15</v>
      </c>
      <c r="B24" s="53" t="s">
        <v>78</v>
      </c>
      <c r="C24" s="120" t="s">
        <v>294</v>
      </c>
      <c r="D24" s="28">
        <v>27</v>
      </c>
      <c r="E24" s="28">
        <v>61</v>
      </c>
      <c r="F24" s="27">
        <f t="shared" si="0"/>
        <v>88</v>
      </c>
      <c r="G24" s="28">
        <v>28</v>
      </c>
      <c r="H24" s="28">
        <v>58</v>
      </c>
      <c r="I24" s="126">
        <f t="shared" si="1"/>
        <v>86</v>
      </c>
      <c r="J24" s="28">
        <v>28</v>
      </c>
      <c r="K24" s="28">
        <v>57</v>
      </c>
      <c r="L24" s="27">
        <f t="shared" si="2"/>
        <v>85</v>
      </c>
      <c r="M24" s="28">
        <v>25</v>
      </c>
      <c r="N24" s="28">
        <v>56</v>
      </c>
      <c r="O24" s="27">
        <f t="shared" si="12"/>
        <v>81</v>
      </c>
      <c r="P24" s="28">
        <v>17</v>
      </c>
      <c r="Q24" s="28">
        <v>53</v>
      </c>
      <c r="R24" s="27">
        <f t="shared" si="3"/>
        <v>70</v>
      </c>
      <c r="S24" s="28">
        <v>25</v>
      </c>
      <c r="T24" s="28">
        <v>54</v>
      </c>
      <c r="U24" s="27">
        <f t="shared" si="4"/>
        <v>79</v>
      </c>
      <c r="V24" s="28">
        <v>27</v>
      </c>
      <c r="W24" s="28">
        <v>38</v>
      </c>
      <c r="X24" s="27">
        <f t="shared" si="5"/>
        <v>65</v>
      </c>
      <c r="Y24" s="28">
        <v>26</v>
      </c>
      <c r="Z24" s="28">
        <v>56</v>
      </c>
      <c r="AA24" s="27">
        <f t="shared" si="6"/>
        <v>82</v>
      </c>
      <c r="AB24" s="28">
        <v>25</v>
      </c>
      <c r="AC24" s="28">
        <v>57</v>
      </c>
      <c r="AD24" s="27">
        <f t="shared" si="7"/>
        <v>82</v>
      </c>
      <c r="AE24" s="28">
        <v>23</v>
      </c>
      <c r="AF24" s="28">
        <v>54</v>
      </c>
      <c r="AG24" s="27">
        <f t="shared" si="8"/>
        <v>77</v>
      </c>
      <c r="AH24" s="28">
        <v>24</v>
      </c>
      <c r="AI24" s="28">
        <v>55</v>
      </c>
      <c r="AJ24" s="27">
        <f t="shared" si="9"/>
        <v>79</v>
      </c>
      <c r="AK24" s="93">
        <f t="shared" si="10"/>
        <v>874</v>
      </c>
      <c r="AL24" s="128">
        <f t="shared" si="11"/>
        <v>79.454545454545453</v>
      </c>
    </row>
    <row r="25" spans="1:38" ht="18" customHeight="1" x14ac:dyDescent="0.25">
      <c r="A25" s="57">
        <v>16</v>
      </c>
      <c r="B25" s="53" t="s">
        <v>79</v>
      </c>
      <c r="C25" s="120" t="s">
        <v>295</v>
      </c>
      <c r="D25" s="28">
        <v>25</v>
      </c>
      <c r="E25" s="28">
        <v>57</v>
      </c>
      <c r="F25" s="27">
        <f t="shared" si="0"/>
        <v>82</v>
      </c>
      <c r="G25" s="28">
        <v>28</v>
      </c>
      <c r="H25" s="28">
        <v>58</v>
      </c>
      <c r="I25" s="126">
        <f t="shared" si="1"/>
        <v>86</v>
      </c>
      <c r="J25" s="28">
        <v>26</v>
      </c>
      <c r="K25" s="28">
        <v>48</v>
      </c>
      <c r="L25" s="27">
        <f t="shared" si="2"/>
        <v>74</v>
      </c>
      <c r="M25" s="28">
        <v>27</v>
      </c>
      <c r="N25" s="28">
        <v>56</v>
      </c>
      <c r="O25" s="27">
        <f t="shared" si="12"/>
        <v>83</v>
      </c>
      <c r="P25" s="28">
        <v>22</v>
      </c>
      <c r="Q25" s="28">
        <v>39</v>
      </c>
      <c r="R25" s="27">
        <f t="shared" si="3"/>
        <v>61</v>
      </c>
      <c r="S25" s="28">
        <v>25</v>
      </c>
      <c r="T25" s="28">
        <v>59</v>
      </c>
      <c r="U25" s="27">
        <f t="shared" si="4"/>
        <v>84</v>
      </c>
      <c r="V25" s="28">
        <v>23</v>
      </c>
      <c r="W25" s="28">
        <v>39</v>
      </c>
      <c r="X25" s="27">
        <f t="shared" si="5"/>
        <v>62</v>
      </c>
      <c r="Y25" s="28">
        <v>25</v>
      </c>
      <c r="Z25" s="28">
        <v>53</v>
      </c>
      <c r="AA25" s="27">
        <f t="shared" si="6"/>
        <v>78</v>
      </c>
      <c r="AB25" s="28">
        <v>26</v>
      </c>
      <c r="AC25" s="28">
        <v>56</v>
      </c>
      <c r="AD25" s="27">
        <f t="shared" si="7"/>
        <v>82</v>
      </c>
      <c r="AE25" s="28">
        <v>24</v>
      </c>
      <c r="AF25" s="28">
        <v>42</v>
      </c>
      <c r="AG25" s="27">
        <f t="shared" si="8"/>
        <v>66</v>
      </c>
      <c r="AH25" s="28">
        <v>25</v>
      </c>
      <c r="AI25" s="28">
        <v>57</v>
      </c>
      <c r="AJ25" s="27">
        <f t="shared" si="9"/>
        <v>82</v>
      </c>
      <c r="AK25" s="93">
        <f t="shared" si="10"/>
        <v>840</v>
      </c>
      <c r="AL25" s="128">
        <f t="shared" si="11"/>
        <v>76.363636363636374</v>
      </c>
    </row>
    <row r="26" spans="1:38" ht="18" customHeight="1" x14ac:dyDescent="0.25">
      <c r="A26" s="57">
        <v>17</v>
      </c>
      <c r="B26" s="53" t="s">
        <v>80</v>
      </c>
      <c r="C26" s="120" t="s">
        <v>296</v>
      </c>
      <c r="D26" s="28">
        <v>24</v>
      </c>
      <c r="E26" s="28">
        <v>47</v>
      </c>
      <c r="F26" s="27">
        <f t="shared" si="0"/>
        <v>71</v>
      </c>
      <c r="G26" s="28">
        <v>27</v>
      </c>
      <c r="H26" s="28">
        <v>52</v>
      </c>
      <c r="I26" s="126">
        <f t="shared" si="1"/>
        <v>79</v>
      </c>
      <c r="J26" s="28">
        <v>25</v>
      </c>
      <c r="K26" s="28">
        <v>60</v>
      </c>
      <c r="L26" s="27">
        <f t="shared" si="2"/>
        <v>85</v>
      </c>
      <c r="M26" s="28">
        <v>25</v>
      </c>
      <c r="N26" s="28">
        <v>54</v>
      </c>
      <c r="O26" s="27">
        <f t="shared" si="12"/>
        <v>79</v>
      </c>
      <c r="P26" s="28">
        <v>22</v>
      </c>
      <c r="Q26" s="28">
        <v>47</v>
      </c>
      <c r="R26" s="27">
        <f t="shared" si="3"/>
        <v>69</v>
      </c>
      <c r="S26" s="28">
        <v>24</v>
      </c>
      <c r="T26" s="28">
        <v>54</v>
      </c>
      <c r="U26" s="27">
        <f t="shared" si="4"/>
        <v>78</v>
      </c>
      <c r="V26" s="28">
        <v>23</v>
      </c>
      <c r="W26" s="28">
        <v>48</v>
      </c>
      <c r="X26" s="27">
        <f t="shared" si="5"/>
        <v>71</v>
      </c>
      <c r="Y26" s="28">
        <v>25</v>
      </c>
      <c r="Z26" s="28">
        <v>46</v>
      </c>
      <c r="AA26" s="27">
        <f t="shared" si="6"/>
        <v>71</v>
      </c>
      <c r="AB26" s="28">
        <v>25</v>
      </c>
      <c r="AC26" s="28">
        <v>57</v>
      </c>
      <c r="AD26" s="27">
        <f t="shared" si="7"/>
        <v>82</v>
      </c>
      <c r="AE26" s="28">
        <v>23</v>
      </c>
      <c r="AF26" s="28">
        <v>41</v>
      </c>
      <c r="AG26" s="27">
        <f t="shared" si="8"/>
        <v>64</v>
      </c>
      <c r="AH26" s="28">
        <v>24</v>
      </c>
      <c r="AI26" s="28">
        <v>54</v>
      </c>
      <c r="AJ26" s="27">
        <f t="shared" si="9"/>
        <v>78</v>
      </c>
      <c r="AK26" s="93">
        <f t="shared" si="10"/>
        <v>827</v>
      </c>
      <c r="AL26" s="128">
        <f t="shared" si="11"/>
        <v>75.181818181818187</v>
      </c>
    </row>
    <row r="27" spans="1:38" ht="18" customHeight="1" x14ac:dyDescent="0.25">
      <c r="A27" s="57">
        <v>18</v>
      </c>
      <c r="B27" s="53" t="s">
        <v>81</v>
      </c>
      <c r="C27" s="120" t="s">
        <v>297</v>
      </c>
      <c r="D27" s="28">
        <v>27</v>
      </c>
      <c r="E27" s="28">
        <v>58</v>
      </c>
      <c r="F27" s="27">
        <f t="shared" si="0"/>
        <v>85</v>
      </c>
      <c r="G27" s="28">
        <v>28</v>
      </c>
      <c r="H27" s="28">
        <v>58</v>
      </c>
      <c r="I27" s="126">
        <f t="shared" si="1"/>
        <v>86</v>
      </c>
      <c r="J27" s="28">
        <v>27</v>
      </c>
      <c r="K27" s="28">
        <v>49</v>
      </c>
      <c r="L27" s="27">
        <f t="shared" si="2"/>
        <v>76</v>
      </c>
      <c r="M27" s="28">
        <v>26</v>
      </c>
      <c r="N27" s="28">
        <v>59</v>
      </c>
      <c r="O27" s="27">
        <f t="shared" si="12"/>
        <v>85</v>
      </c>
      <c r="P27" s="28">
        <v>24</v>
      </c>
      <c r="Q27" s="28">
        <v>56</v>
      </c>
      <c r="R27" s="27">
        <f t="shared" si="3"/>
        <v>80</v>
      </c>
      <c r="S27" s="28">
        <v>26</v>
      </c>
      <c r="T27" s="28">
        <v>59</v>
      </c>
      <c r="U27" s="27">
        <f t="shared" si="4"/>
        <v>85</v>
      </c>
      <c r="V27" s="28">
        <v>29</v>
      </c>
      <c r="W27" s="28">
        <v>41</v>
      </c>
      <c r="X27" s="27">
        <f t="shared" si="5"/>
        <v>70</v>
      </c>
      <c r="Y27" s="28">
        <v>28</v>
      </c>
      <c r="Z27" s="28">
        <v>52</v>
      </c>
      <c r="AA27" s="27">
        <f t="shared" si="6"/>
        <v>80</v>
      </c>
      <c r="AB27" s="28">
        <v>27</v>
      </c>
      <c r="AC27" s="28">
        <v>58</v>
      </c>
      <c r="AD27" s="27">
        <f t="shared" si="7"/>
        <v>85</v>
      </c>
      <c r="AE27" s="28">
        <v>26</v>
      </c>
      <c r="AF27" s="28">
        <v>49</v>
      </c>
      <c r="AG27" s="27">
        <f t="shared" si="8"/>
        <v>75</v>
      </c>
      <c r="AH27" s="28">
        <v>26</v>
      </c>
      <c r="AI27" s="28">
        <v>56</v>
      </c>
      <c r="AJ27" s="27">
        <f t="shared" si="9"/>
        <v>82</v>
      </c>
      <c r="AK27" s="93">
        <f t="shared" si="10"/>
        <v>889</v>
      </c>
      <c r="AL27" s="128">
        <f t="shared" si="11"/>
        <v>80.818181818181827</v>
      </c>
    </row>
    <row r="28" spans="1:38" ht="18" customHeight="1" x14ac:dyDescent="0.25">
      <c r="A28" s="57">
        <v>19</v>
      </c>
      <c r="B28" s="53" t="s">
        <v>82</v>
      </c>
      <c r="C28" s="120" t="s">
        <v>298</v>
      </c>
      <c r="D28" s="28">
        <v>25</v>
      </c>
      <c r="E28" s="28">
        <v>46</v>
      </c>
      <c r="F28" s="27">
        <f t="shared" si="0"/>
        <v>71</v>
      </c>
      <c r="G28" s="28">
        <v>26</v>
      </c>
      <c r="H28" s="28">
        <v>57</v>
      </c>
      <c r="I28" s="126">
        <f t="shared" si="1"/>
        <v>83</v>
      </c>
      <c r="J28" s="28">
        <v>24</v>
      </c>
      <c r="K28" s="28">
        <v>45</v>
      </c>
      <c r="L28" s="27">
        <f t="shared" si="2"/>
        <v>69</v>
      </c>
      <c r="M28" s="28">
        <v>25</v>
      </c>
      <c r="N28" s="28">
        <v>56</v>
      </c>
      <c r="O28" s="27">
        <f t="shared" si="12"/>
        <v>81</v>
      </c>
      <c r="P28" s="28">
        <v>26</v>
      </c>
      <c r="Q28" s="28">
        <v>41</v>
      </c>
      <c r="R28" s="27">
        <f t="shared" si="3"/>
        <v>67</v>
      </c>
      <c r="S28" s="28">
        <v>26</v>
      </c>
      <c r="T28" s="28">
        <v>59</v>
      </c>
      <c r="U28" s="27">
        <f t="shared" si="4"/>
        <v>85</v>
      </c>
      <c r="V28" s="28">
        <v>25</v>
      </c>
      <c r="W28" s="28">
        <v>32</v>
      </c>
      <c r="X28" s="27">
        <f t="shared" si="5"/>
        <v>57</v>
      </c>
      <c r="Y28" s="28">
        <v>27</v>
      </c>
      <c r="Z28" s="28">
        <v>51</v>
      </c>
      <c r="AA28" s="27">
        <f t="shared" si="6"/>
        <v>78</v>
      </c>
      <c r="AB28" s="28">
        <v>25</v>
      </c>
      <c r="AC28" s="28">
        <v>55</v>
      </c>
      <c r="AD28" s="27">
        <f t="shared" si="7"/>
        <v>80</v>
      </c>
      <c r="AE28" s="28">
        <v>25</v>
      </c>
      <c r="AF28" s="28">
        <v>40</v>
      </c>
      <c r="AG28" s="27">
        <f t="shared" si="8"/>
        <v>65</v>
      </c>
      <c r="AH28" s="28">
        <v>24</v>
      </c>
      <c r="AI28" s="28">
        <v>57</v>
      </c>
      <c r="AJ28" s="27">
        <f t="shared" si="9"/>
        <v>81</v>
      </c>
      <c r="AK28" s="93">
        <f t="shared" si="10"/>
        <v>817</v>
      </c>
      <c r="AL28" s="128">
        <f t="shared" si="11"/>
        <v>74.272727272727266</v>
      </c>
    </row>
    <row r="29" spans="1:38" s="52" customFormat="1" ht="18" customHeight="1" x14ac:dyDescent="0.25">
      <c r="A29" s="57">
        <v>20</v>
      </c>
      <c r="B29" s="53" t="s">
        <v>83</v>
      </c>
      <c r="C29" s="120" t="s">
        <v>299</v>
      </c>
      <c r="D29" s="77">
        <v>21</v>
      </c>
      <c r="E29" s="77">
        <v>44</v>
      </c>
      <c r="F29" s="27">
        <f t="shared" si="0"/>
        <v>65</v>
      </c>
      <c r="G29" s="77">
        <v>22</v>
      </c>
      <c r="H29" s="77">
        <v>51</v>
      </c>
      <c r="I29" s="126">
        <f t="shared" si="1"/>
        <v>73</v>
      </c>
      <c r="J29" s="77">
        <v>25</v>
      </c>
      <c r="K29" s="77">
        <v>25</v>
      </c>
      <c r="L29" s="27">
        <f t="shared" si="2"/>
        <v>50</v>
      </c>
      <c r="M29" s="77">
        <v>25</v>
      </c>
      <c r="N29" s="77">
        <v>56</v>
      </c>
      <c r="O29" s="27">
        <f t="shared" si="12"/>
        <v>81</v>
      </c>
      <c r="P29" s="77">
        <v>21</v>
      </c>
      <c r="Q29" s="77">
        <v>35</v>
      </c>
      <c r="R29" s="27">
        <f t="shared" si="3"/>
        <v>56</v>
      </c>
      <c r="S29" s="77">
        <v>24</v>
      </c>
      <c r="T29" s="77">
        <v>54</v>
      </c>
      <c r="U29" s="27">
        <f t="shared" si="4"/>
        <v>78</v>
      </c>
      <c r="V29" s="77">
        <v>22</v>
      </c>
      <c r="W29" s="77">
        <v>35</v>
      </c>
      <c r="X29" s="27">
        <f t="shared" si="5"/>
        <v>57</v>
      </c>
      <c r="Y29" s="77">
        <v>25</v>
      </c>
      <c r="Z29" s="77">
        <v>44</v>
      </c>
      <c r="AA29" s="27">
        <f t="shared" si="6"/>
        <v>69</v>
      </c>
      <c r="AB29" s="77">
        <v>25</v>
      </c>
      <c r="AC29" s="77">
        <v>54</v>
      </c>
      <c r="AD29" s="27">
        <f t="shared" si="7"/>
        <v>79</v>
      </c>
      <c r="AE29" s="77">
        <v>21</v>
      </c>
      <c r="AF29" s="77">
        <v>40</v>
      </c>
      <c r="AG29" s="27">
        <f t="shared" si="8"/>
        <v>61</v>
      </c>
      <c r="AH29" s="77">
        <v>24</v>
      </c>
      <c r="AI29" s="77">
        <v>55</v>
      </c>
      <c r="AJ29" s="27">
        <f t="shared" si="9"/>
        <v>79</v>
      </c>
      <c r="AK29" s="93">
        <f t="shared" si="10"/>
        <v>748</v>
      </c>
      <c r="AL29" s="128">
        <f t="shared" si="11"/>
        <v>68</v>
      </c>
    </row>
    <row r="30" spans="1:38" ht="18" customHeight="1" x14ac:dyDescent="0.25">
      <c r="A30" s="57">
        <v>21</v>
      </c>
      <c r="B30" s="53" t="s">
        <v>84</v>
      </c>
      <c r="C30" s="120" t="s">
        <v>300</v>
      </c>
      <c r="D30" s="28">
        <v>24</v>
      </c>
      <c r="E30" s="28">
        <v>60</v>
      </c>
      <c r="F30" s="27">
        <f t="shared" si="0"/>
        <v>84</v>
      </c>
      <c r="G30" s="28">
        <v>28</v>
      </c>
      <c r="H30" s="28">
        <v>60</v>
      </c>
      <c r="I30" s="126">
        <f t="shared" si="1"/>
        <v>88</v>
      </c>
      <c r="J30" s="28">
        <v>28</v>
      </c>
      <c r="K30" s="28">
        <v>58</v>
      </c>
      <c r="L30" s="27">
        <f t="shared" si="2"/>
        <v>86</v>
      </c>
      <c r="M30" s="28">
        <v>27</v>
      </c>
      <c r="N30" s="28">
        <v>63</v>
      </c>
      <c r="O30" s="27">
        <f t="shared" si="12"/>
        <v>90</v>
      </c>
      <c r="P30" s="28">
        <v>21</v>
      </c>
      <c r="Q30" s="28">
        <v>40</v>
      </c>
      <c r="R30" s="27">
        <f t="shared" si="3"/>
        <v>61</v>
      </c>
      <c r="S30" s="28">
        <v>26</v>
      </c>
      <c r="T30" s="28">
        <v>57</v>
      </c>
      <c r="U30" s="27">
        <f t="shared" si="4"/>
        <v>83</v>
      </c>
      <c r="V30" s="28">
        <v>24</v>
      </c>
      <c r="W30" s="28">
        <v>36</v>
      </c>
      <c r="X30" s="27">
        <f t="shared" si="5"/>
        <v>60</v>
      </c>
      <c r="Y30" s="28">
        <v>26</v>
      </c>
      <c r="Z30" s="28">
        <v>44</v>
      </c>
      <c r="AA30" s="27">
        <f t="shared" si="6"/>
        <v>70</v>
      </c>
      <c r="AB30" s="28">
        <v>27</v>
      </c>
      <c r="AC30" s="28">
        <v>61</v>
      </c>
      <c r="AD30" s="27">
        <f t="shared" si="7"/>
        <v>88</v>
      </c>
      <c r="AE30" s="28">
        <v>22</v>
      </c>
      <c r="AF30" s="28">
        <v>40</v>
      </c>
      <c r="AG30" s="27">
        <f t="shared" si="8"/>
        <v>62</v>
      </c>
      <c r="AH30" s="28">
        <v>25</v>
      </c>
      <c r="AI30" s="28">
        <v>57</v>
      </c>
      <c r="AJ30" s="27">
        <f t="shared" si="9"/>
        <v>82</v>
      </c>
      <c r="AK30" s="93">
        <f t="shared" si="10"/>
        <v>854</v>
      </c>
      <c r="AL30" s="128">
        <f t="shared" si="11"/>
        <v>77.63636363636364</v>
      </c>
    </row>
    <row r="31" spans="1:38" ht="18" customHeight="1" x14ac:dyDescent="0.25">
      <c r="A31" s="57">
        <v>22</v>
      </c>
      <c r="B31" s="53" t="s">
        <v>301</v>
      </c>
      <c r="C31" s="120" t="s">
        <v>302</v>
      </c>
      <c r="D31" s="28">
        <v>26</v>
      </c>
      <c r="E31" s="28">
        <v>57</v>
      </c>
      <c r="F31" s="27">
        <f t="shared" si="0"/>
        <v>83</v>
      </c>
      <c r="G31" s="28">
        <v>24</v>
      </c>
      <c r="H31" s="28">
        <v>51</v>
      </c>
      <c r="I31" s="126">
        <f t="shared" si="1"/>
        <v>75</v>
      </c>
      <c r="J31" s="28">
        <v>25</v>
      </c>
      <c r="K31" s="28">
        <v>30</v>
      </c>
      <c r="L31" s="27">
        <f t="shared" si="2"/>
        <v>55</v>
      </c>
      <c r="M31" s="28">
        <v>25</v>
      </c>
      <c r="N31" s="28">
        <v>56</v>
      </c>
      <c r="O31" s="27">
        <f t="shared" si="12"/>
        <v>81</v>
      </c>
      <c r="P31" s="28">
        <v>22</v>
      </c>
      <c r="Q31" s="28">
        <v>39</v>
      </c>
      <c r="R31" s="27">
        <f t="shared" si="3"/>
        <v>61</v>
      </c>
      <c r="S31" s="28">
        <v>24</v>
      </c>
      <c r="T31" s="28">
        <v>54</v>
      </c>
      <c r="U31" s="27">
        <f t="shared" si="4"/>
        <v>78</v>
      </c>
      <c r="V31" s="28">
        <v>21</v>
      </c>
      <c r="W31" s="28">
        <v>41</v>
      </c>
      <c r="X31" s="27">
        <f t="shared" si="5"/>
        <v>62</v>
      </c>
      <c r="Y31" s="28">
        <v>28</v>
      </c>
      <c r="Z31" s="28">
        <v>40</v>
      </c>
      <c r="AA31" s="27">
        <f t="shared" si="6"/>
        <v>68</v>
      </c>
      <c r="AB31" s="28">
        <v>24</v>
      </c>
      <c r="AC31" s="28">
        <v>54</v>
      </c>
      <c r="AD31" s="27">
        <f t="shared" si="7"/>
        <v>78</v>
      </c>
      <c r="AE31" s="28">
        <v>19</v>
      </c>
      <c r="AF31" s="28">
        <v>34</v>
      </c>
      <c r="AG31" s="27">
        <f t="shared" si="8"/>
        <v>53</v>
      </c>
      <c r="AH31" s="28">
        <v>26</v>
      </c>
      <c r="AI31" s="28">
        <v>54</v>
      </c>
      <c r="AJ31" s="27">
        <f t="shared" si="9"/>
        <v>80</v>
      </c>
      <c r="AK31" s="93">
        <f t="shared" si="10"/>
        <v>774</v>
      </c>
      <c r="AL31" s="128">
        <f t="shared" si="11"/>
        <v>70.36363636363636</v>
      </c>
    </row>
    <row r="32" spans="1:38" ht="18" customHeight="1" x14ac:dyDescent="0.25">
      <c r="A32" s="57">
        <v>23</v>
      </c>
      <c r="B32" s="53" t="s">
        <v>85</v>
      </c>
      <c r="C32" s="120" t="s">
        <v>303</v>
      </c>
      <c r="D32" s="28">
        <v>25</v>
      </c>
      <c r="E32" s="28">
        <v>64</v>
      </c>
      <c r="F32" s="27">
        <f t="shared" si="0"/>
        <v>89</v>
      </c>
      <c r="G32" s="28">
        <v>28</v>
      </c>
      <c r="H32" s="28">
        <v>61</v>
      </c>
      <c r="I32" s="126">
        <f t="shared" si="1"/>
        <v>89</v>
      </c>
      <c r="J32" s="28">
        <v>27</v>
      </c>
      <c r="K32" s="28">
        <v>42</v>
      </c>
      <c r="L32" s="27">
        <f t="shared" si="2"/>
        <v>69</v>
      </c>
      <c r="M32" s="28">
        <v>26</v>
      </c>
      <c r="N32" s="28">
        <v>60</v>
      </c>
      <c r="O32" s="27">
        <f t="shared" si="12"/>
        <v>86</v>
      </c>
      <c r="P32" s="28">
        <v>24</v>
      </c>
      <c r="Q32" s="28">
        <v>53</v>
      </c>
      <c r="R32" s="27">
        <f t="shared" si="3"/>
        <v>77</v>
      </c>
      <c r="S32" s="28">
        <v>25</v>
      </c>
      <c r="T32" s="28">
        <v>57</v>
      </c>
      <c r="U32" s="27">
        <f t="shared" si="4"/>
        <v>82</v>
      </c>
      <c r="V32" s="28">
        <v>26</v>
      </c>
      <c r="W32" s="28">
        <v>56</v>
      </c>
      <c r="X32" s="27">
        <f t="shared" si="5"/>
        <v>82</v>
      </c>
      <c r="Y32" s="28">
        <v>27</v>
      </c>
      <c r="Z32" s="28">
        <v>46</v>
      </c>
      <c r="AA32" s="27">
        <f t="shared" si="6"/>
        <v>73</v>
      </c>
      <c r="AB32" s="28">
        <v>26</v>
      </c>
      <c r="AC32" s="28">
        <v>57</v>
      </c>
      <c r="AD32" s="27">
        <f t="shared" si="7"/>
        <v>83</v>
      </c>
      <c r="AE32" s="28">
        <v>25</v>
      </c>
      <c r="AF32" s="28">
        <v>54</v>
      </c>
      <c r="AG32" s="27">
        <f t="shared" si="8"/>
        <v>79</v>
      </c>
      <c r="AH32" s="28">
        <v>26</v>
      </c>
      <c r="AI32" s="28">
        <v>57</v>
      </c>
      <c r="AJ32" s="27">
        <f t="shared" si="9"/>
        <v>83</v>
      </c>
      <c r="AK32" s="93">
        <f t="shared" si="10"/>
        <v>892</v>
      </c>
      <c r="AL32" s="128">
        <f t="shared" si="11"/>
        <v>81.090909090909093</v>
      </c>
    </row>
    <row r="33" spans="1:39" ht="18" customHeight="1" x14ac:dyDescent="0.25">
      <c r="A33" s="57">
        <v>24</v>
      </c>
      <c r="B33" s="53" t="s">
        <v>86</v>
      </c>
      <c r="C33" s="120" t="s">
        <v>304</v>
      </c>
      <c r="D33" s="28">
        <v>28</v>
      </c>
      <c r="E33" s="28">
        <v>64</v>
      </c>
      <c r="F33" s="27">
        <f t="shared" si="0"/>
        <v>92</v>
      </c>
      <c r="G33" s="28">
        <v>28</v>
      </c>
      <c r="H33" s="28">
        <v>64</v>
      </c>
      <c r="I33" s="126">
        <f t="shared" si="1"/>
        <v>92</v>
      </c>
      <c r="J33" s="28">
        <v>28</v>
      </c>
      <c r="K33" s="28">
        <v>50</v>
      </c>
      <c r="L33" s="27">
        <f t="shared" si="2"/>
        <v>78</v>
      </c>
      <c r="M33" s="28">
        <v>27</v>
      </c>
      <c r="N33" s="28">
        <v>63</v>
      </c>
      <c r="O33" s="27">
        <f t="shared" si="12"/>
        <v>90</v>
      </c>
      <c r="P33" s="28">
        <v>26</v>
      </c>
      <c r="Q33" s="28">
        <v>56</v>
      </c>
      <c r="R33" s="27">
        <f t="shared" si="3"/>
        <v>82</v>
      </c>
      <c r="S33" s="28">
        <v>27</v>
      </c>
      <c r="T33" s="28">
        <v>60</v>
      </c>
      <c r="U33" s="27">
        <f t="shared" si="4"/>
        <v>87</v>
      </c>
      <c r="V33" s="28">
        <v>26</v>
      </c>
      <c r="W33" s="28">
        <v>52</v>
      </c>
      <c r="X33" s="27">
        <f t="shared" si="5"/>
        <v>78</v>
      </c>
      <c r="Y33" s="28">
        <v>28</v>
      </c>
      <c r="Z33" s="28">
        <v>53</v>
      </c>
      <c r="AA33" s="27">
        <f t="shared" si="6"/>
        <v>81</v>
      </c>
      <c r="AB33" s="28">
        <v>27</v>
      </c>
      <c r="AC33" s="28">
        <v>61</v>
      </c>
      <c r="AD33" s="27">
        <f t="shared" si="7"/>
        <v>88</v>
      </c>
      <c r="AE33" s="28">
        <v>26</v>
      </c>
      <c r="AF33" s="28">
        <v>52</v>
      </c>
      <c r="AG33" s="27">
        <f t="shared" si="8"/>
        <v>78</v>
      </c>
      <c r="AH33" s="28">
        <v>26</v>
      </c>
      <c r="AI33" s="28">
        <v>58</v>
      </c>
      <c r="AJ33" s="27">
        <f t="shared" si="9"/>
        <v>84</v>
      </c>
      <c r="AK33" s="93">
        <f t="shared" si="10"/>
        <v>930</v>
      </c>
      <c r="AL33" s="128">
        <f t="shared" si="11"/>
        <v>84.545454545454547</v>
      </c>
      <c r="AM33" s="59"/>
    </row>
    <row r="34" spans="1:39" ht="18" customHeight="1" x14ac:dyDescent="0.25">
      <c r="A34" s="57">
        <v>25</v>
      </c>
      <c r="B34" s="53" t="s">
        <v>87</v>
      </c>
      <c r="C34" s="120" t="s">
        <v>305</v>
      </c>
      <c r="D34" s="28">
        <v>28</v>
      </c>
      <c r="E34" s="28">
        <v>61</v>
      </c>
      <c r="F34" s="27">
        <f t="shared" si="0"/>
        <v>89</v>
      </c>
      <c r="G34" s="28">
        <v>29</v>
      </c>
      <c r="H34" s="28">
        <v>61</v>
      </c>
      <c r="I34" s="126">
        <f t="shared" si="1"/>
        <v>90</v>
      </c>
      <c r="J34" s="28">
        <v>28</v>
      </c>
      <c r="K34" s="28">
        <v>55</v>
      </c>
      <c r="L34" s="27">
        <f t="shared" si="2"/>
        <v>83</v>
      </c>
      <c r="M34" s="28">
        <v>28</v>
      </c>
      <c r="N34" s="28">
        <v>64</v>
      </c>
      <c r="O34" s="27">
        <f t="shared" si="12"/>
        <v>92</v>
      </c>
      <c r="P34" s="28">
        <v>24</v>
      </c>
      <c r="Q34" s="28">
        <v>52</v>
      </c>
      <c r="R34" s="27">
        <f t="shared" si="3"/>
        <v>76</v>
      </c>
      <c r="S34" s="28">
        <v>27</v>
      </c>
      <c r="T34" s="28">
        <v>59</v>
      </c>
      <c r="U34" s="27">
        <f t="shared" si="4"/>
        <v>86</v>
      </c>
      <c r="V34" s="28">
        <v>27</v>
      </c>
      <c r="W34" s="28">
        <v>54</v>
      </c>
      <c r="X34" s="27">
        <f t="shared" si="5"/>
        <v>81</v>
      </c>
      <c r="Y34" s="28">
        <v>28</v>
      </c>
      <c r="Z34" s="28">
        <v>41</v>
      </c>
      <c r="AA34" s="27">
        <f t="shared" si="6"/>
        <v>69</v>
      </c>
      <c r="AB34" s="28">
        <v>28</v>
      </c>
      <c r="AC34" s="28">
        <v>62</v>
      </c>
      <c r="AD34" s="27">
        <f t="shared" si="7"/>
        <v>90</v>
      </c>
      <c r="AE34" s="28">
        <v>24</v>
      </c>
      <c r="AF34" s="28">
        <v>42</v>
      </c>
      <c r="AG34" s="27">
        <f t="shared" si="8"/>
        <v>66</v>
      </c>
      <c r="AH34" s="28">
        <v>26</v>
      </c>
      <c r="AI34" s="28">
        <v>59</v>
      </c>
      <c r="AJ34" s="27">
        <f t="shared" si="9"/>
        <v>85</v>
      </c>
      <c r="AK34" s="93">
        <f t="shared" si="10"/>
        <v>907</v>
      </c>
      <c r="AL34" s="128">
        <f t="shared" si="11"/>
        <v>82.454545454545453</v>
      </c>
    </row>
    <row r="35" spans="1:39" ht="18" customHeight="1" x14ac:dyDescent="0.25">
      <c r="A35" s="57">
        <v>26</v>
      </c>
      <c r="B35" s="53" t="s">
        <v>88</v>
      </c>
      <c r="C35" s="120" t="s">
        <v>306</v>
      </c>
      <c r="D35" s="28">
        <v>27</v>
      </c>
      <c r="E35" s="28">
        <v>62</v>
      </c>
      <c r="F35" s="27">
        <f t="shared" si="0"/>
        <v>89</v>
      </c>
      <c r="G35" s="28">
        <v>28</v>
      </c>
      <c r="H35" s="28">
        <v>62</v>
      </c>
      <c r="I35" s="126">
        <f t="shared" si="1"/>
        <v>90</v>
      </c>
      <c r="J35" s="28">
        <v>28</v>
      </c>
      <c r="K35" s="28">
        <v>40</v>
      </c>
      <c r="L35" s="27">
        <f t="shared" si="2"/>
        <v>68</v>
      </c>
      <c r="M35" s="28">
        <v>28</v>
      </c>
      <c r="N35" s="28">
        <v>64</v>
      </c>
      <c r="O35" s="27">
        <f t="shared" si="12"/>
        <v>92</v>
      </c>
      <c r="P35" s="28">
        <v>26</v>
      </c>
      <c r="Q35" s="28">
        <v>58</v>
      </c>
      <c r="R35" s="27">
        <f t="shared" si="3"/>
        <v>84</v>
      </c>
      <c r="S35" s="28">
        <v>27</v>
      </c>
      <c r="T35" s="28">
        <v>63</v>
      </c>
      <c r="U35" s="27">
        <f t="shared" si="4"/>
        <v>90</v>
      </c>
      <c r="V35" s="28">
        <v>28</v>
      </c>
      <c r="W35" s="28">
        <v>59</v>
      </c>
      <c r="X35" s="27">
        <f t="shared" si="5"/>
        <v>87</v>
      </c>
      <c r="Y35" s="28">
        <v>28</v>
      </c>
      <c r="Z35" s="28">
        <v>54</v>
      </c>
      <c r="AA35" s="27">
        <f t="shared" si="6"/>
        <v>82</v>
      </c>
      <c r="AB35" s="28">
        <v>28</v>
      </c>
      <c r="AC35" s="28">
        <v>62</v>
      </c>
      <c r="AD35" s="27">
        <f t="shared" si="7"/>
        <v>90</v>
      </c>
      <c r="AE35" s="28">
        <v>26</v>
      </c>
      <c r="AF35" s="28">
        <v>55</v>
      </c>
      <c r="AG35" s="27">
        <f t="shared" si="8"/>
        <v>81</v>
      </c>
      <c r="AH35" s="28">
        <v>26</v>
      </c>
      <c r="AI35" s="28">
        <v>59</v>
      </c>
      <c r="AJ35" s="27">
        <f t="shared" si="9"/>
        <v>85</v>
      </c>
      <c r="AK35" s="93">
        <f t="shared" si="10"/>
        <v>938</v>
      </c>
      <c r="AL35" s="128">
        <f t="shared" si="11"/>
        <v>85.27272727272728</v>
      </c>
    </row>
    <row r="36" spans="1:39" ht="18" customHeight="1" x14ac:dyDescent="0.25">
      <c r="A36" s="60"/>
      <c r="B36" s="61"/>
      <c r="C36" s="62"/>
      <c r="D36" s="30"/>
      <c r="E36" s="30"/>
      <c r="F36" s="30"/>
      <c r="G36" s="30"/>
      <c r="H36" s="30"/>
      <c r="I36" s="127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94"/>
    </row>
  </sheetData>
  <autoFilter ref="AL1:AL36"/>
  <mergeCells count="27">
    <mergeCell ref="A7:A9"/>
    <mergeCell ref="B7:B9"/>
    <mergeCell ref="C7:C9"/>
    <mergeCell ref="AL7:AL9"/>
    <mergeCell ref="J7:O7"/>
    <mergeCell ref="V7:X7"/>
    <mergeCell ref="AK7:AK9"/>
    <mergeCell ref="Y7:AD7"/>
    <mergeCell ref="Y8:AA8"/>
    <mergeCell ref="AB8:AD8"/>
    <mergeCell ref="AE7:AJ7"/>
    <mergeCell ref="AE8:AG8"/>
    <mergeCell ref="AH8:AJ8"/>
    <mergeCell ref="D8:F8"/>
    <mergeCell ref="G8:I8"/>
    <mergeCell ref="V8:X8"/>
    <mergeCell ref="A1:AL1"/>
    <mergeCell ref="A2:AL2"/>
    <mergeCell ref="A3:AL3"/>
    <mergeCell ref="A4:AL4"/>
    <mergeCell ref="A5:AL5"/>
    <mergeCell ref="D7:I7"/>
    <mergeCell ref="J8:L8"/>
    <mergeCell ref="M8:O8"/>
    <mergeCell ref="P7:U7"/>
    <mergeCell ref="P8:R8"/>
    <mergeCell ref="S8:U8"/>
  </mergeCells>
  <conditionalFormatting sqref="F6:F1048576 I6:I1048576 L6:L1048576 R6:R1048576 U6:U1048576 X6:X1048576 AA6:AA1048576 AD6:AD1048576 AG6:AG1048576 AJ6:AJ1048576 O6:O1048576">
    <cfRule type="cellIs" dxfId="65" priority="6" operator="lessThan">
      <formula>50</formula>
    </cfRule>
  </conditionalFormatting>
  <conditionalFormatting sqref="AL6:AL7 AL36:AL1048576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X1:X3 AA1:AA3 AG1:AG3 F1:F3 I1:I3 L1:L3 O1:O3 R1:R3 AD1:AD3 U1:U3">
    <cfRule type="cellIs" dxfId="64" priority="2" operator="lessThan">
      <formula>50</formula>
    </cfRule>
  </conditionalFormatting>
  <conditionalFormatting sqref="AL10:AL35">
    <cfRule type="top10" dxfId="63" priority="1" rank="3"/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5"/>
  <sheetViews>
    <sheetView topLeftCell="A4" zoomScale="90" zoomScaleNormal="90" workbookViewId="0">
      <selection activeCell="B19" sqref="B19"/>
    </sheetView>
  </sheetViews>
  <sheetFormatPr defaultColWidth="9.109375" defaultRowHeight="13.8" x14ac:dyDescent="0.25"/>
  <cols>
    <col min="1" max="1" width="9.109375" style="42" customWidth="1"/>
    <col min="2" max="2" width="46.6640625" style="42" customWidth="1"/>
    <col min="3" max="3" width="13.33203125" style="42" customWidth="1"/>
    <col min="4" max="5" width="5.6640625" style="63" customWidth="1"/>
    <col min="6" max="6" width="8.33203125" style="63" customWidth="1"/>
    <col min="7" max="8" width="5.6640625" style="63" customWidth="1"/>
    <col min="9" max="9" width="8.88671875" style="63" customWidth="1"/>
    <col min="10" max="33" width="6.88671875" style="63" customWidth="1"/>
    <col min="34" max="34" width="8.5546875" style="42" customWidth="1"/>
    <col min="35" max="35" width="6.88671875" style="42" customWidth="1"/>
    <col min="36" max="40" width="9.109375" style="42"/>
    <col min="41" max="41" width="9.109375" style="63"/>
    <col min="42" max="16384" width="9.109375" style="42"/>
  </cols>
  <sheetData>
    <row r="1" spans="1:41" ht="15.75" customHeight="1" x14ac:dyDescent="0.25">
      <c r="A1" s="167" t="s">
        <v>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67"/>
      <c r="AK1" s="67"/>
      <c r="AL1" s="67"/>
    </row>
    <row r="2" spans="1:41" ht="15.75" customHeight="1" x14ac:dyDescent="0.25">
      <c r="A2" s="168" t="s">
        <v>176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68"/>
      <c r="AK2" s="68"/>
      <c r="AL2" s="68"/>
    </row>
    <row r="3" spans="1:41" ht="15.75" customHeight="1" x14ac:dyDescent="0.25">
      <c r="A3" s="168" t="s">
        <v>6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68"/>
      <c r="AK3" s="68"/>
      <c r="AL3" s="68"/>
    </row>
    <row r="4" spans="1:41" ht="17.399999999999999" x14ac:dyDescent="0.3">
      <c r="A4" s="169" t="s">
        <v>253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66"/>
      <c r="AK4" s="66"/>
      <c r="AL4" s="66"/>
    </row>
    <row r="5" spans="1:41" ht="17.399999999999999" x14ac:dyDescent="0.3">
      <c r="A5" s="169" t="s">
        <v>181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01"/>
      <c r="AK5" s="101"/>
      <c r="AL5" s="101"/>
    </row>
    <row r="8" spans="1:41" s="64" customFormat="1" ht="12.75" customHeight="1" x14ac:dyDescent="0.25">
      <c r="A8" s="173" t="s">
        <v>184</v>
      </c>
      <c r="B8" s="173" t="s">
        <v>9</v>
      </c>
      <c r="C8" s="173" t="s">
        <v>27</v>
      </c>
      <c r="D8" s="177" t="s">
        <v>42</v>
      </c>
      <c r="E8" s="178"/>
      <c r="F8" s="178"/>
      <c r="G8" s="178"/>
      <c r="H8" s="178"/>
      <c r="I8" s="185"/>
      <c r="J8" s="177" t="s">
        <v>43</v>
      </c>
      <c r="K8" s="178"/>
      <c r="L8" s="178"/>
      <c r="M8" s="178"/>
      <c r="N8" s="178"/>
      <c r="O8" s="185"/>
      <c r="P8" s="177" t="s">
        <v>30</v>
      </c>
      <c r="Q8" s="178"/>
      <c r="R8" s="178"/>
      <c r="S8" s="178"/>
      <c r="T8" s="178"/>
      <c r="U8" s="185"/>
      <c r="V8" s="177" t="s">
        <v>3</v>
      </c>
      <c r="W8" s="178"/>
      <c r="X8" s="185"/>
      <c r="Y8" s="177" t="s">
        <v>52</v>
      </c>
      <c r="Z8" s="178"/>
      <c r="AA8" s="178"/>
      <c r="AB8" s="178"/>
      <c r="AC8" s="178"/>
      <c r="AD8" s="185"/>
      <c r="AE8" s="177" t="s">
        <v>44</v>
      </c>
      <c r="AF8" s="178"/>
      <c r="AG8" s="185"/>
      <c r="AH8" s="176" t="s">
        <v>21</v>
      </c>
      <c r="AI8" s="176" t="s">
        <v>26</v>
      </c>
      <c r="AO8" s="65"/>
    </row>
    <row r="9" spans="1:41" s="64" customFormat="1" ht="15" x14ac:dyDescent="0.25">
      <c r="A9" s="174"/>
      <c r="B9" s="174"/>
      <c r="C9" s="174"/>
      <c r="D9" s="177" t="s">
        <v>45</v>
      </c>
      <c r="E9" s="178"/>
      <c r="F9" s="178"/>
      <c r="G9" s="178"/>
      <c r="H9" s="178"/>
      <c r="I9" s="185"/>
      <c r="J9" s="177" t="s">
        <v>45</v>
      </c>
      <c r="K9" s="178"/>
      <c r="L9" s="178"/>
      <c r="M9" s="178"/>
      <c r="N9" s="178"/>
      <c r="O9" s="185"/>
      <c r="P9" s="177" t="s">
        <v>45</v>
      </c>
      <c r="Q9" s="178"/>
      <c r="R9" s="178"/>
      <c r="S9" s="178"/>
      <c r="T9" s="178"/>
      <c r="U9" s="185"/>
      <c r="V9" s="177" t="s">
        <v>51</v>
      </c>
      <c r="W9" s="178"/>
      <c r="X9" s="185"/>
      <c r="Y9" s="177" t="s">
        <v>45</v>
      </c>
      <c r="Z9" s="178"/>
      <c r="AA9" s="178"/>
      <c r="AB9" s="178"/>
      <c r="AC9" s="178"/>
      <c r="AD9" s="185"/>
      <c r="AE9" s="177" t="s">
        <v>51</v>
      </c>
      <c r="AF9" s="178"/>
      <c r="AG9" s="178"/>
      <c r="AH9" s="176"/>
      <c r="AI9" s="176"/>
      <c r="AO9" s="65"/>
    </row>
    <row r="10" spans="1:41" s="64" customFormat="1" ht="15" x14ac:dyDescent="0.25">
      <c r="A10" s="175"/>
      <c r="B10" s="175"/>
      <c r="C10" s="175"/>
      <c r="D10" s="110" t="s">
        <v>22</v>
      </c>
      <c r="E10" s="109" t="s">
        <v>23</v>
      </c>
      <c r="F10" s="109" t="s">
        <v>32</v>
      </c>
      <c r="G10" s="129" t="s">
        <v>22</v>
      </c>
      <c r="H10" s="129" t="s">
        <v>23</v>
      </c>
      <c r="I10" s="129" t="s">
        <v>32</v>
      </c>
      <c r="J10" s="110" t="s">
        <v>22</v>
      </c>
      <c r="K10" s="109" t="s">
        <v>23</v>
      </c>
      <c r="L10" s="109" t="s">
        <v>32</v>
      </c>
      <c r="M10" s="129" t="s">
        <v>22</v>
      </c>
      <c r="N10" s="129" t="s">
        <v>23</v>
      </c>
      <c r="O10" s="129" t="s">
        <v>32</v>
      </c>
      <c r="P10" s="110" t="s">
        <v>22</v>
      </c>
      <c r="Q10" s="109" t="s">
        <v>23</v>
      </c>
      <c r="R10" s="109" t="s">
        <v>32</v>
      </c>
      <c r="S10" s="129" t="s">
        <v>22</v>
      </c>
      <c r="T10" s="129" t="s">
        <v>23</v>
      </c>
      <c r="U10" s="129" t="s">
        <v>32</v>
      </c>
      <c r="V10" s="110" t="s">
        <v>22</v>
      </c>
      <c r="W10" s="109" t="s">
        <v>23</v>
      </c>
      <c r="X10" s="109" t="s">
        <v>32</v>
      </c>
      <c r="Y10" s="110" t="s">
        <v>22</v>
      </c>
      <c r="Z10" s="109" t="s">
        <v>23</v>
      </c>
      <c r="AA10" s="109" t="s">
        <v>32</v>
      </c>
      <c r="AB10" s="129" t="s">
        <v>22</v>
      </c>
      <c r="AC10" s="129" t="s">
        <v>23</v>
      </c>
      <c r="AD10" s="129" t="s">
        <v>32</v>
      </c>
      <c r="AE10" s="110" t="s">
        <v>22</v>
      </c>
      <c r="AF10" s="109" t="s">
        <v>23</v>
      </c>
      <c r="AG10" s="109" t="s">
        <v>32</v>
      </c>
      <c r="AH10" s="176"/>
      <c r="AI10" s="176"/>
      <c r="AO10" s="65"/>
    </row>
    <row r="11" spans="1:41" ht="15.9" customHeight="1" x14ac:dyDescent="0.25">
      <c r="A11" s="117">
        <v>1</v>
      </c>
      <c r="B11" s="119" t="s">
        <v>89</v>
      </c>
      <c r="C11" s="120" t="s">
        <v>327</v>
      </c>
      <c r="D11" s="77">
        <v>22</v>
      </c>
      <c r="E11" s="77">
        <v>36</v>
      </c>
      <c r="F11" s="139">
        <f>E11+D11</f>
        <v>58</v>
      </c>
      <c r="G11" s="77">
        <v>26</v>
      </c>
      <c r="H11" s="77">
        <v>53</v>
      </c>
      <c r="I11" s="139">
        <f>H11+G11</f>
        <v>79</v>
      </c>
      <c r="J11" s="77">
        <v>24</v>
      </c>
      <c r="K11" s="77">
        <v>50</v>
      </c>
      <c r="L11" s="139">
        <f>K11+J11</f>
        <v>74</v>
      </c>
      <c r="M11" s="77">
        <v>27</v>
      </c>
      <c r="N11" s="77">
        <v>54</v>
      </c>
      <c r="O11" s="139">
        <f>N11+M11</f>
        <v>81</v>
      </c>
      <c r="P11" s="77">
        <v>26</v>
      </c>
      <c r="Q11" s="77">
        <v>36</v>
      </c>
      <c r="R11" s="139">
        <f>Q11+P11</f>
        <v>62</v>
      </c>
      <c r="S11" s="77">
        <v>27</v>
      </c>
      <c r="T11" s="77">
        <v>51</v>
      </c>
      <c r="U11" s="139">
        <f>T11+S11</f>
        <v>78</v>
      </c>
      <c r="V11" s="77">
        <v>26</v>
      </c>
      <c r="W11" s="77">
        <v>51</v>
      </c>
      <c r="X11" s="139">
        <f>W11+V11</f>
        <v>77</v>
      </c>
      <c r="Y11" s="77">
        <v>23</v>
      </c>
      <c r="Z11" s="77">
        <v>41</v>
      </c>
      <c r="AA11" s="139">
        <f>Z11+Y11</f>
        <v>64</v>
      </c>
      <c r="AB11" s="77">
        <v>27</v>
      </c>
      <c r="AC11" s="77">
        <v>56</v>
      </c>
      <c r="AD11" s="139">
        <f>AC11+AB11</f>
        <v>83</v>
      </c>
      <c r="AE11" s="77">
        <v>25</v>
      </c>
      <c r="AF11" s="77">
        <v>52</v>
      </c>
      <c r="AG11" s="139">
        <f>AF11+AE11</f>
        <v>77</v>
      </c>
      <c r="AH11" s="77">
        <f>AG11+AD11+AA11+X11+U11+R11+O11+L11+I11+F11</f>
        <v>733</v>
      </c>
      <c r="AI11" s="128">
        <f>AH11/1000*100</f>
        <v>73.3</v>
      </c>
    </row>
    <row r="12" spans="1:41" ht="15.9" customHeight="1" x14ac:dyDescent="0.25">
      <c r="A12" s="115">
        <v>2</v>
      </c>
      <c r="B12" s="119" t="s">
        <v>90</v>
      </c>
      <c r="C12" s="120" t="s">
        <v>328</v>
      </c>
      <c r="D12" s="77">
        <v>26</v>
      </c>
      <c r="E12" s="77">
        <v>49</v>
      </c>
      <c r="F12" s="139">
        <f t="shared" ref="F12:F35" si="0">E12+D12</f>
        <v>75</v>
      </c>
      <c r="G12" s="77">
        <v>26</v>
      </c>
      <c r="H12" s="77">
        <v>55</v>
      </c>
      <c r="I12" s="139">
        <f t="shared" ref="I12:I35" si="1">H12+G12</f>
        <v>81</v>
      </c>
      <c r="J12" s="77">
        <v>26</v>
      </c>
      <c r="K12" s="77">
        <v>53</v>
      </c>
      <c r="L12" s="139">
        <f t="shared" ref="L12:L35" si="2">K12+J12</f>
        <v>79</v>
      </c>
      <c r="M12" s="77">
        <v>27</v>
      </c>
      <c r="N12" s="77">
        <v>60</v>
      </c>
      <c r="O12" s="139">
        <f t="shared" ref="O12:O35" si="3">N12+M12</f>
        <v>87</v>
      </c>
      <c r="P12" s="77">
        <v>24</v>
      </c>
      <c r="Q12" s="77">
        <v>54</v>
      </c>
      <c r="R12" s="139">
        <f t="shared" ref="R12:R35" si="4">Q12+P12</f>
        <v>78</v>
      </c>
      <c r="S12" s="77">
        <v>28</v>
      </c>
      <c r="T12" s="77">
        <v>52</v>
      </c>
      <c r="U12" s="139">
        <f t="shared" ref="U12:U35" si="5">T12+S12</f>
        <v>80</v>
      </c>
      <c r="V12" s="77">
        <v>29</v>
      </c>
      <c r="W12" s="77">
        <v>50</v>
      </c>
      <c r="X12" s="139">
        <f t="shared" ref="X12:X35" si="6">W12+V12</f>
        <v>79</v>
      </c>
      <c r="Y12" s="77">
        <v>24</v>
      </c>
      <c r="Z12" s="77">
        <v>44</v>
      </c>
      <c r="AA12" s="139">
        <f t="shared" ref="AA12:AA35" si="7">Z12+Y12</f>
        <v>68</v>
      </c>
      <c r="AB12" s="77">
        <v>27</v>
      </c>
      <c r="AC12" s="77">
        <v>57</v>
      </c>
      <c r="AD12" s="139">
        <f t="shared" ref="AD12:AD35" si="8">AC12+AB12</f>
        <v>84</v>
      </c>
      <c r="AE12" s="77">
        <v>23</v>
      </c>
      <c r="AF12" s="77">
        <v>61</v>
      </c>
      <c r="AG12" s="139">
        <f t="shared" ref="AG12:AG35" si="9">AF12+AE12</f>
        <v>84</v>
      </c>
      <c r="AH12" s="77">
        <f t="shared" ref="AH12:AH35" si="10">AG12+AD12+AA12+X12+U12+R12+O12+L12+I12+F12</f>
        <v>795</v>
      </c>
      <c r="AI12" s="128">
        <f t="shared" ref="AI12:AI35" si="11">AH12/1000*100</f>
        <v>79.5</v>
      </c>
    </row>
    <row r="13" spans="1:41" ht="15.9" customHeight="1" x14ac:dyDescent="0.25">
      <c r="A13" s="117">
        <v>3</v>
      </c>
      <c r="B13" s="119" t="s">
        <v>91</v>
      </c>
      <c r="C13" s="120" t="s">
        <v>329</v>
      </c>
      <c r="D13" s="77">
        <v>24</v>
      </c>
      <c r="E13" s="77">
        <v>39</v>
      </c>
      <c r="F13" s="139">
        <f t="shared" si="0"/>
        <v>63</v>
      </c>
      <c r="G13" s="77">
        <v>26</v>
      </c>
      <c r="H13" s="77">
        <v>58</v>
      </c>
      <c r="I13" s="139">
        <f t="shared" si="1"/>
        <v>84</v>
      </c>
      <c r="J13" s="77">
        <v>27</v>
      </c>
      <c r="K13" s="77">
        <v>54</v>
      </c>
      <c r="L13" s="139">
        <f t="shared" si="2"/>
        <v>81</v>
      </c>
      <c r="M13" s="77">
        <v>25</v>
      </c>
      <c r="N13" s="77">
        <v>54</v>
      </c>
      <c r="O13" s="139">
        <f t="shared" si="3"/>
        <v>79</v>
      </c>
      <c r="P13" s="77">
        <v>23</v>
      </c>
      <c r="Q13" s="77">
        <v>43</v>
      </c>
      <c r="R13" s="139">
        <f t="shared" si="4"/>
        <v>66</v>
      </c>
      <c r="S13" s="77">
        <v>27</v>
      </c>
      <c r="T13" s="77">
        <v>53</v>
      </c>
      <c r="U13" s="139">
        <f t="shared" si="5"/>
        <v>80</v>
      </c>
      <c r="V13" s="77">
        <v>29</v>
      </c>
      <c r="W13" s="77">
        <v>51</v>
      </c>
      <c r="X13" s="139">
        <f t="shared" si="6"/>
        <v>80</v>
      </c>
      <c r="Y13" s="77">
        <v>25</v>
      </c>
      <c r="Z13" s="77">
        <v>50</v>
      </c>
      <c r="AA13" s="139">
        <f t="shared" si="7"/>
        <v>75</v>
      </c>
      <c r="AB13" s="77">
        <v>27</v>
      </c>
      <c r="AC13" s="77">
        <v>58</v>
      </c>
      <c r="AD13" s="139">
        <f t="shared" si="8"/>
        <v>85</v>
      </c>
      <c r="AE13" s="77">
        <v>22</v>
      </c>
      <c r="AF13" s="77">
        <v>61</v>
      </c>
      <c r="AG13" s="139">
        <f t="shared" si="9"/>
        <v>83</v>
      </c>
      <c r="AH13" s="77">
        <f t="shared" si="10"/>
        <v>776</v>
      </c>
      <c r="AI13" s="128">
        <f t="shared" si="11"/>
        <v>77.600000000000009</v>
      </c>
    </row>
    <row r="14" spans="1:41" ht="15.9" customHeight="1" x14ac:dyDescent="0.25">
      <c r="A14" s="115">
        <v>4</v>
      </c>
      <c r="B14" s="119" t="s">
        <v>92</v>
      </c>
      <c r="C14" s="120" t="s">
        <v>330</v>
      </c>
      <c r="D14" s="91">
        <v>28</v>
      </c>
      <c r="E14" s="91">
        <v>56</v>
      </c>
      <c r="F14" s="139">
        <f t="shared" si="0"/>
        <v>84</v>
      </c>
      <c r="G14" s="91">
        <v>28</v>
      </c>
      <c r="H14" s="91">
        <v>62</v>
      </c>
      <c r="I14" s="139">
        <f t="shared" si="1"/>
        <v>90</v>
      </c>
      <c r="J14" s="91">
        <v>28</v>
      </c>
      <c r="K14" s="91">
        <v>56</v>
      </c>
      <c r="L14" s="139">
        <f t="shared" si="2"/>
        <v>84</v>
      </c>
      <c r="M14" s="91">
        <v>27</v>
      </c>
      <c r="N14" s="91">
        <v>60</v>
      </c>
      <c r="O14" s="139">
        <f t="shared" si="3"/>
        <v>87</v>
      </c>
      <c r="P14" s="91">
        <v>25</v>
      </c>
      <c r="Q14" s="91">
        <v>61</v>
      </c>
      <c r="R14" s="139">
        <f t="shared" si="4"/>
        <v>86</v>
      </c>
      <c r="S14" s="91">
        <v>25</v>
      </c>
      <c r="T14" s="91">
        <v>58</v>
      </c>
      <c r="U14" s="139">
        <f t="shared" si="5"/>
        <v>83</v>
      </c>
      <c r="V14" s="91">
        <v>29</v>
      </c>
      <c r="W14" s="91">
        <v>60</v>
      </c>
      <c r="X14" s="139">
        <f t="shared" si="6"/>
        <v>89</v>
      </c>
      <c r="Y14" s="91">
        <v>28</v>
      </c>
      <c r="Z14" s="91">
        <v>57</v>
      </c>
      <c r="AA14" s="139">
        <f t="shared" si="7"/>
        <v>85</v>
      </c>
      <c r="AB14" s="91">
        <v>28</v>
      </c>
      <c r="AC14" s="91">
        <v>63</v>
      </c>
      <c r="AD14" s="139">
        <f t="shared" si="8"/>
        <v>91</v>
      </c>
      <c r="AE14" s="91">
        <v>28</v>
      </c>
      <c r="AF14" s="91">
        <v>60</v>
      </c>
      <c r="AG14" s="139">
        <f t="shared" si="9"/>
        <v>88</v>
      </c>
      <c r="AH14" s="77">
        <f t="shared" si="10"/>
        <v>867</v>
      </c>
      <c r="AI14" s="128">
        <f t="shared" si="11"/>
        <v>86.7</v>
      </c>
    </row>
    <row r="15" spans="1:41" ht="15.9" customHeight="1" x14ac:dyDescent="0.25">
      <c r="A15" s="117">
        <v>5</v>
      </c>
      <c r="B15" s="119" t="s">
        <v>93</v>
      </c>
      <c r="C15" s="120" t="s">
        <v>331</v>
      </c>
      <c r="D15" s="91">
        <v>28</v>
      </c>
      <c r="E15" s="91">
        <v>53</v>
      </c>
      <c r="F15" s="139">
        <f t="shared" si="0"/>
        <v>81</v>
      </c>
      <c r="G15" s="91">
        <v>29</v>
      </c>
      <c r="H15" s="91">
        <v>62</v>
      </c>
      <c r="I15" s="139">
        <f t="shared" si="1"/>
        <v>91</v>
      </c>
      <c r="J15" s="91">
        <v>27</v>
      </c>
      <c r="K15" s="91">
        <v>58</v>
      </c>
      <c r="L15" s="139">
        <f t="shared" si="2"/>
        <v>85</v>
      </c>
      <c r="M15" s="91">
        <v>27</v>
      </c>
      <c r="N15" s="91">
        <v>61</v>
      </c>
      <c r="O15" s="139">
        <f t="shared" si="3"/>
        <v>88</v>
      </c>
      <c r="P15" s="91">
        <v>28</v>
      </c>
      <c r="Q15" s="91">
        <v>51</v>
      </c>
      <c r="R15" s="139">
        <f t="shared" si="4"/>
        <v>79</v>
      </c>
      <c r="S15" s="91">
        <v>29</v>
      </c>
      <c r="T15" s="91">
        <v>60</v>
      </c>
      <c r="U15" s="139">
        <f t="shared" si="5"/>
        <v>89</v>
      </c>
      <c r="V15" s="91">
        <v>29</v>
      </c>
      <c r="W15" s="91">
        <v>60</v>
      </c>
      <c r="X15" s="139">
        <f t="shared" si="6"/>
        <v>89</v>
      </c>
      <c r="Y15" s="91">
        <v>29</v>
      </c>
      <c r="Z15" s="91">
        <v>59</v>
      </c>
      <c r="AA15" s="139">
        <f t="shared" si="7"/>
        <v>88</v>
      </c>
      <c r="AB15" s="91">
        <v>28</v>
      </c>
      <c r="AC15" s="91">
        <v>64</v>
      </c>
      <c r="AD15" s="139">
        <f t="shared" si="8"/>
        <v>92</v>
      </c>
      <c r="AE15" s="91">
        <v>29</v>
      </c>
      <c r="AF15" s="91">
        <v>66</v>
      </c>
      <c r="AG15" s="139">
        <f t="shared" si="9"/>
        <v>95</v>
      </c>
      <c r="AH15" s="77">
        <f t="shared" si="10"/>
        <v>877</v>
      </c>
      <c r="AI15" s="128">
        <f t="shared" si="11"/>
        <v>87.7</v>
      </c>
    </row>
    <row r="16" spans="1:41" ht="15.9" customHeight="1" x14ac:dyDescent="0.25">
      <c r="A16" s="115">
        <v>6</v>
      </c>
      <c r="B16" s="119" t="s">
        <v>94</v>
      </c>
      <c r="C16" s="120" t="s">
        <v>332</v>
      </c>
      <c r="D16" s="77">
        <v>29</v>
      </c>
      <c r="E16" s="77">
        <v>49</v>
      </c>
      <c r="F16" s="139">
        <f t="shared" si="0"/>
        <v>78</v>
      </c>
      <c r="G16" s="77">
        <v>29</v>
      </c>
      <c r="H16" s="77">
        <v>62</v>
      </c>
      <c r="I16" s="139">
        <f t="shared" si="1"/>
        <v>91</v>
      </c>
      <c r="J16" s="77">
        <v>29</v>
      </c>
      <c r="K16" s="77">
        <v>59</v>
      </c>
      <c r="L16" s="139">
        <f t="shared" si="2"/>
        <v>88</v>
      </c>
      <c r="M16" s="77">
        <v>27</v>
      </c>
      <c r="N16" s="77">
        <v>63</v>
      </c>
      <c r="O16" s="139">
        <f t="shared" si="3"/>
        <v>90</v>
      </c>
      <c r="P16" s="77">
        <v>27</v>
      </c>
      <c r="Q16" s="77">
        <v>50</v>
      </c>
      <c r="R16" s="139">
        <f t="shared" si="4"/>
        <v>77</v>
      </c>
      <c r="S16" s="77">
        <v>29</v>
      </c>
      <c r="T16" s="77">
        <v>55</v>
      </c>
      <c r="U16" s="139">
        <f t="shared" si="5"/>
        <v>84</v>
      </c>
      <c r="V16" s="77">
        <v>29</v>
      </c>
      <c r="W16" s="77">
        <v>56</v>
      </c>
      <c r="X16" s="139">
        <f t="shared" si="6"/>
        <v>85</v>
      </c>
      <c r="Y16" s="77">
        <v>27</v>
      </c>
      <c r="Z16" s="77">
        <v>47</v>
      </c>
      <c r="AA16" s="139">
        <f t="shared" si="7"/>
        <v>74</v>
      </c>
      <c r="AB16" s="77">
        <v>27</v>
      </c>
      <c r="AC16" s="77">
        <v>58</v>
      </c>
      <c r="AD16" s="139">
        <f t="shared" si="8"/>
        <v>85</v>
      </c>
      <c r="AE16" s="77">
        <v>23</v>
      </c>
      <c r="AF16" s="77">
        <v>66</v>
      </c>
      <c r="AG16" s="139">
        <f t="shared" si="9"/>
        <v>89</v>
      </c>
      <c r="AH16" s="77">
        <f t="shared" si="10"/>
        <v>841</v>
      </c>
      <c r="AI16" s="128">
        <f t="shared" si="11"/>
        <v>84.1</v>
      </c>
    </row>
    <row r="17" spans="1:35" ht="15.9" customHeight="1" x14ac:dyDescent="0.25">
      <c r="A17" s="117">
        <v>7</v>
      </c>
      <c r="B17" s="119" t="s">
        <v>95</v>
      </c>
      <c r="C17" s="120" t="s">
        <v>333</v>
      </c>
      <c r="D17" s="77">
        <v>23</v>
      </c>
      <c r="E17" s="77">
        <v>30</v>
      </c>
      <c r="F17" s="139">
        <f t="shared" si="0"/>
        <v>53</v>
      </c>
      <c r="G17" s="77">
        <v>24</v>
      </c>
      <c r="H17" s="77">
        <v>55</v>
      </c>
      <c r="I17" s="139">
        <f t="shared" si="1"/>
        <v>79</v>
      </c>
      <c r="J17" s="77">
        <v>27</v>
      </c>
      <c r="K17" s="77">
        <v>41</v>
      </c>
      <c r="L17" s="139">
        <f t="shared" si="2"/>
        <v>68</v>
      </c>
      <c r="M17" s="77">
        <v>27</v>
      </c>
      <c r="N17" s="77">
        <v>54</v>
      </c>
      <c r="O17" s="139">
        <f t="shared" si="3"/>
        <v>81</v>
      </c>
      <c r="P17" s="77">
        <v>21</v>
      </c>
      <c r="Q17" s="77">
        <v>30</v>
      </c>
      <c r="R17" s="139">
        <f t="shared" si="4"/>
        <v>51</v>
      </c>
      <c r="S17" s="77">
        <v>27</v>
      </c>
      <c r="T17" s="77">
        <v>48</v>
      </c>
      <c r="U17" s="139">
        <f t="shared" si="5"/>
        <v>75</v>
      </c>
      <c r="V17" s="77">
        <v>28</v>
      </c>
      <c r="W17" s="77">
        <v>52</v>
      </c>
      <c r="X17" s="139">
        <f t="shared" si="6"/>
        <v>80</v>
      </c>
      <c r="Y17" s="77">
        <v>21</v>
      </c>
      <c r="Z17" s="77">
        <v>43</v>
      </c>
      <c r="AA17" s="139">
        <f t="shared" si="7"/>
        <v>64</v>
      </c>
      <c r="AB17" s="77">
        <v>25</v>
      </c>
      <c r="AC17" s="77">
        <v>58</v>
      </c>
      <c r="AD17" s="139">
        <f t="shared" si="8"/>
        <v>83</v>
      </c>
      <c r="AE17" s="77">
        <v>23</v>
      </c>
      <c r="AF17" s="77">
        <v>48</v>
      </c>
      <c r="AG17" s="139">
        <f t="shared" si="9"/>
        <v>71</v>
      </c>
      <c r="AH17" s="77">
        <f t="shared" si="10"/>
        <v>705</v>
      </c>
      <c r="AI17" s="128">
        <f t="shared" si="11"/>
        <v>70.5</v>
      </c>
    </row>
    <row r="18" spans="1:35" ht="15.9" customHeight="1" x14ac:dyDescent="0.25">
      <c r="A18" s="115">
        <v>8</v>
      </c>
      <c r="B18" s="119" t="s">
        <v>96</v>
      </c>
      <c r="C18" s="120" t="s">
        <v>334</v>
      </c>
      <c r="D18" s="77">
        <v>26</v>
      </c>
      <c r="E18" s="77">
        <v>42</v>
      </c>
      <c r="F18" s="139">
        <f t="shared" si="0"/>
        <v>68</v>
      </c>
      <c r="G18" s="77">
        <v>28</v>
      </c>
      <c r="H18" s="77">
        <v>60</v>
      </c>
      <c r="I18" s="139">
        <f t="shared" si="1"/>
        <v>88</v>
      </c>
      <c r="J18" s="77">
        <v>27</v>
      </c>
      <c r="K18" s="77">
        <v>38</v>
      </c>
      <c r="L18" s="139">
        <f t="shared" si="2"/>
        <v>65</v>
      </c>
      <c r="M18" s="77">
        <v>27</v>
      </c>
      <c r="N18" s="77">
        <v>60</v>
      </c>
      <c r="O18" s="139">
        <f t="shared" si="3"/>
        <v>87</v>
      </c>
      <c r="P18" s="77">
        <v>23</v>
      </c>
      <c r="Q18" s="77">
        <v>50</v>
      </c>
      <c r="R18" s="139">
        <f t="shared" si="4"/>
        <v>73</v>
      </c>
      <c r="S18" s="77">
        <v>27</v>
      </c>
      <c r="T18" s="77">
        <v>53</v>
      </c>
      <c r="U18" s="139">
        <f t="shared" si="5"/>
        <v>80</v>
      </c>
      <c r="V18" s="77">
        <v>29</v>
      </c>
      <c r="W18" s="77">
        <v>45</v>
      </c>
      <c r="X18" s="139">
        <f t="shared" si="6"/>
        <v>74</v>
      </c>
      <c r="Y18" s="77">
        <v>24</v>
      </c>
      <c r="Z18" s="77">
        <v>46</v>
      </c>
      <c r="AA18" s="139">
        <f t="shared" si="7"/>
        <v>70</v>
      </c>
      <c r="AB18" s="77">
        <v>27</v>
      </c>
      <c r="AC18" s="77">
        <v>58</v>
      </c>
      <c r="AD18" s="139">
        <f t="shared" si="8"/>
        <v>85</v>
      </c>
      <c r="AE18" s="77">
        <v>25</v>
      </c>
      <c r="AF18" s="77">
        <v>60</v>
      </c>
      <c r="AG18" s="139">
        <f t="shared" si="9"/>
        <v>85</v>
      </c>
      <c r="AH18" s="77">
        <f t="shared" si="10"/>
        <v>775</v>
      </c>
      <c r="AI18" s="128">
        <f t="shared" si="11"/>
        <v>77.5</v>
      </c>
    </row>
    <row r="19" spans="1:35" ht="15.9" customHeight="1" x14ac:dyDescent="0.25">
      <c r="A19" s="117">
        <v>9</v>
      </c>
      <c r="B19" s="119" t="s">
        <v>97</v>
      </c>
      <c r="C19" s="120" t="s">
        <v>335</v>
      </c>
      <c r="D19" s="77">
        <v>29</v>
      </c>
      <c r="E19" s="77">
        <v>56</v>
      </c>
      <c r="F19" s="139">
        <f t="shared" si="0"/>
        <v>85</v>
      </c>
      <c r="G19" s="77">
        <v>28</v>
      </c>
      <c r="H19" s="77">
        <v>59</v>
      </c>
      <c r="I19" s="139">
        <f t="shared" si="1"/>
        <v>87</v>
      </c>
      <c r="J19" s="77">
        <v>27</v>
      </c>
      <c r="K19" s="77">
        <v>46</v>
      </c>
      <c r="L19" s="139">
        <f t="shared" si="2"/>
        <v>73</v>
      </c>
      <c r="M19" s="77">
        <v>26</v>
      </c>
      <c r="N19" s="77">
        <v>61</v>
      </c>
      <c r="O19" s="139">
        <f t="shared" si="3"/>
        <v>87</v>
      </c>
      <c r="P19" s="77">
        <v>26</v>
      </c>
      <c r="Q19" s="77">
        <v>62</v>
      </c>
      <c r="R19" s="139">
        <f t="shared" si="4"/>
        <v>88</v>
      </c>
      <c r="S19" s="77">
        <v>29</v>
      </c>
      <c r="T19" s="77">
        <v>61</v>
      </c>
      <c r="U19" s="139">
        <f t="shared" si="5"/>
        <v>90</v>
      </c>
      <c r="V19" s="77">
        <v>29</v>
      </c>
      <c r="W19" s="77">
        <v>52</v>
      </c>
      <c r="X19" s="139">
        <f t="shared" si="6"/>
        <v>81</v>
      </c>
      <c r="Y19" s="77">
        <v>25</v>
      </c>
      <c r="Z19" s="77">
        <v>54</v>
      </c>
      <c r="AA19" s="139">
        <f t="shared" si="7"/>
        <v>79</v>
      </c>
      <c r="AB19" s="77">
        <v>27</v>
      </c>
      <c r="AC19" s="77">
        <v>60</v>
      </c>
      <c r="AD19" s="139">
        <f t="shared" si="8"/>
        <v>87</v>
      </c>
      <c r="AE19" s="77">
        <v>29</v>
      </c>
      <c r="AF19" s="77">
        <v>68</v>
      </c>
      <c r="AG19" s="139">
        <f t="shared" si="9"/>
        <v>97</v>
      </c>
      <c r="AH19" s="77">
        <f t="shared" si="10"/>
        <v>854</v>
      </c>
      <c r="AI19" s="128">
        <f t="shared" si="11"/>
        <v>85.399999999999991</v>
      </c>
    </row>
    <row r="20" spans="1:35" ht="15.9" customHeight="1" x14ac:dyDescent="0.25">
      <c r="A20" s="115">
        <v>10</v>
      </c>
      <c r="B20" s="119" t="s">
        <v>336</v>
      </c>
      <c r="C20" s="120" t="s">
        <v>337</v>
      </c>
      <c r="D20" s="77">
        <v>27</v>
      </c>
      <c r="E20" s="77">
        <v>48</v>
      </c>
      <c r="F20" s="139">
        <f t="shared" si="0"/>
        <v>75</v>
      </c>
      <c r="G20" s="77">
        <v>24</v>
      </c>
      <c r="H20" s="77">
        <v>54</v>
      </c>
      <c r="I20" s="139">
        <f t="shared" si="1"/>
        <v>78</v>
      </c>
      <c r="J20" s="77">
        <v>26</v>
      </c>
      <c r="K20" s="77">
        <v>43</v>
      </c>
      <c r="L20" s="139">
        <f t="shared" si="2"/>
        <v>69</v>
      </c>
      <c r="M20" s="77">
        <v>27</v>
      </c>
      <c r="N20" s="77">
        <v>55</v>
      </c>
      <c r="O20" s="139">
        <f t="shared" si="3"/>
        <v>82</v>
      </c>
      <c r="P20" s="77">
        <v>24</v>
      </c>
      <c r="Q20" s="77">
        <v>48</v>
      </c>
      <c r="R20" s="139">
        <f t="shared" si="4"/>
        <v>72</v>
      </c>
      <c r="S20" s="77">
        <v>26</v>
      </c>
      <c r="T20" s="77">
        <v>55</v>
      </c>
      <c r="U20" s="139">
        <f t="shared" si="5"/>
        <v>81</v>
      </c>
      <c r="V20" s="77">
        <v>29</v>
      </c>
      <c r="W20" s="77">
        <v>52</v>
      </c>
      <c r="X20" s="139">
        <f t="shared" si="6"/>
        <v>81</v>
      </c>
      <c r="Y20" s="77">
        <v>25</v>
      </c>
      <c r="Z20" s="77">
        <v>53</v>
      </c>
      <c r="AA20" s="139">
        <f t="shared" si="7"/>
        <v>78</v>
      </c>
      <c r="AB20" s="77">
        <v>25</v>
      </c>
      <c r="AC20" s="77">
        <v>56</v>
      </c>
      <c r="AD20" s="139">
        <f t="shared" si="8"/>
        <v>81</v>
      </c>
      <c r="AE20" s="77">
        <v>23</v>
      </c>
      <c r="AF20" s="77">
        <v>64</v>
      </c>
      <c r="AG20" s="139">
        <f t="shared" si="9"/>
        <v>87</v>
      </c>
      <c r="AH20" s="77">
        <f t="shared" si="10"/>
        <v>784</v>
      </c>
      <c r="AI20" s="128">
        <f t="shared" si="11"/>
        <v>78.400000000000006</v>
      </c>
    </row>
    <row r="21" spans="1:35" ht="15.9" customHeight="1" x14ac:dyDescent="0.25">
      <c r="A21" s="117">
        <v>11</v>
      </c>
      <c r="B21" s="119" t="s">
        <v>98</v>
      </c>
      <c r="C21" s="120" t="s">
        <v>338</v>
      </c>
      <c r="D21" s="77">
        <v>28</v>
      </c>
      <c r="E21" s="77">
        <v>42</v>
      </c>
      <c r="F21" s="139">
        <f t="shared" si="0"/>
        <v>70</v>
      </c>
      <c r="G21" s="77">
        <v>27</v>
      </c>
      <c r="H21" s="77">
        <v>61</v>
      </c>
      <c r="I21" s="139">
        <f t="shared" si="1"/>
        <v>88</v>
      </c>
      <c r="J21" s="77">
        <v>27</v>
      </c>
      <c r="K21" s="77">
        <v>46</v>
      </c>
      <c r="L21" s="139">
        <f t="shared" si="2"/>
        <v>73</v>
      </c>
      <c r="M21" s="77">
        <v>27</v>
      </c>
      <c r="N21" s="77">
        <v>60</v>
      </c>
      <c r="O21" s="139">
        <f t="shared" si="3"/>
        <v>87</v>
      </c>
      <c r="P21" s="77">
        <v>25</v>
      </c>
      <c r="Q21" s="77">
        <v>49</v>
      </c>
      <c r="R21" s="139">
        <f t="shared" si="4"/>
        <v>74</v>
      </c>
      <c r="S21" s="77">
        <v>27</v>
      </c>
      <c r="T21" s="77">
        <v>55</v>
      </c>
      <c r="U21" s="139">
        <f t="shared" si="5"/>
        <v>82</v>
      </c>
      <c r="V21" s="77">
        <v>29</v>
      </c>
      <c r="W21" s="77">
        <v>54</v>
      </c>
      <c r="X21" s="139">
        <f t="shared" si="6"/>
        <v>83</v>
      </c>
      <c r="Y21" s="77">
        <v>24</v>
      </c>
      <c r="Z21" s="77">
        <v>50</v>
      </c>
      <c r="AA21" s="139">
        <f t="shared" si="7"/>
        <v>74</v>
      </c>
      <c r="AB21" s="77">
        <v>27</v>
      </c>
      <c r="AC21" s="77">
        <v>59</v>
      </c>
      <c r="AD21" s="139">
        <f t="shared" si="8"/>
        <v>86</v>
      </c>
      <c r="AE21" s="77">
        <v>24</v>
      </c>
      <c r="AF21" s="77">
        <v>65</v>
      </c>
      <c r="AG21" s="139">
        <f t="shared" si="9"/>
        <v>89</v>
      </c>
      <c r="AH21" s="77">
        <f t="shared" si="10"/>
        <v>806</v>
      </c>
      <c r="AI21" s="128">
        <f t="shared" si="11"/>
        <v>80.600000000000009</v>
      </c>
    </row>
    <row r="22" spans="1:35" ht="15.9" customHeight="1" x14ac:dyDescent="0.25">
      <c r="A22" s="115">
        <v>12</v>
      </c>
      <c r="B22" s="119" t="s">
        <v>99</v>
      </c>
      <c r="C22" s="120" t="s">
        <v>339</v>
      </c>
      <c r="D22" s="77">
        <v>28</v>
      </c>
      <c r="E22" s="77">
        <v>37</v>
      </c>
      <c r="F22" s="139">
        <f t="shared" si="0"/>
        <v>65</v>
      </c>
      <c r="G22" s="77">
        <v>27</v>
      </c>
      <c r="H22" s="77">
        <v>56</v>
      </c>
      <c r="I22" s="139">
        <f t="shared" si="1"/>
        <v>83</v>
      </c>
      <c r="J22" s="77">
        <v>27</v>
      </c>
      <c r="K22" s="77">
        <v>46</v>
      </c>
      <c r="L22" s="139">
        <f t="shared" si="2"/>
        <v>73</v>
      </c>
      <c r="M22" s="77">
        <v>27</v>
      </c>
      <c r="N22" s="77">
        <v>58</v>
      </c>
      <c r="O22" s="139">
        <f t="shared" si="3"/>
        <v>85</v>
      </c>
      <c r="P22" s="77">
        <v>24</v>
      </c>
      <c r="Q22" s="77">
        <v>58</v>
      </c>
      <c r="R22" s="139">
        <f t="shared" si="4"/>
        <v>82</v>
      </c>
      <c r="S22" s="77">
        <v>29</v>
      </c>
      <c r="T22" s="77">
        <v>56</v>
      </c>
      <c r="U22" s="139">
        <f t="shared" si="5"/>
        <v>85</v>
      </c>
      <c r="V22" s="77">
        <v>29</v>
      </c>
      <c r="W22" s="77">
        <v>48</v>
      </c>
      <c r="X22" s="139">
        <f t="shared" si="6"/>
        <v>77</v>
      </c>
      <c r="Y22" s="77">
        <v>24</v>
      </c>
      <c r="Z22" s="77">
        <v>47</v>
      </c>
      <c r="AA22" s="139">
        <f t="shared" si="7"/>
        <v>71</v>
      </c>
      <c r="AB22" s="77">
        <v>27</v>
      </c>
      <c r="AC22" s="77">
        <v>59</v>
      </c>
      <c r="AD22" s="139">
        <f t="shared" si="8"/>
        <v>86</v>
      </c>
      <c r="AE22" s="77">
        <v>25</v>
      </c>
      <c r="AF22" s="77">
        <v>69</v>
      </c>
      <c r="AG22" s="139">
        <f t="shared" si="9"/>
        <v>94</v>
      </c>
      <c r="AH22" s="77">
        <f t="shared" si="10"/>
        <v>801</v>
      </c>
      <c r="AI22" s="128">
        <f t="shared" si="11"/>
        <v>80.100000000000009</v>
      </c>
    </row>
    <row r="23" spans="1:35" ht="15.9" customHeight="1" x14ac:dyDescent="0.25">
      <c r="A23" s="117">
        <v>13</v>
      </c>
      <c r="B23" s="119" t="s">
        <v>100</v>
      </c>
      <c r="C23" s="120" t="s">
        <v>340</v>
      </c>
      <c r="D23" s="77">
        <v>25</v>
      </c>
      <c r="E23" s="77">
        <v>29</v>
      </c>
      <c r="F23" s="139">
        <f t="shared" ref="F23" si="12">E23+D23</f>
        <v>54</v>
      </c>
      <c r="G23" s="77">
        <v>25</v>
      </c>
      <c r="H23" s="77">
        <v>54</v>
      </c>
      <c r="I23" s="139">
        <f t="shared" ref="I23" si="13">H23+G23</f>
        <v>79</v>
      </c>
      <c r="J23" s="77">
        <v>28</v>
      </c>
      <c r="K23" s="77">
        <v>39</v>
      </c>
      <c r="L23" s="139">
        <f t="shared" ref="L23" si="14">K23+J23</f>
        <v>67</v>
      </c>
      <c r="M23" s="77">
        <v>27</v>
      </c>
      <c r="N23" s="77">
        <v>62</v>
      </c>
      <c r="O23" s="139">
        <f t="shared" ref="O23" si="15">N23+M23</f>
        <v>89</v>
      </c>
      <c r="P23" s="77">
        <v>23</v>
      </c>
      <c r="Q23" s="77">
        <v>41</v>
      </c>
      <c r="R23" s="139">
        <f t="shared" ref="R23" si="16">Q23+P23</f>
        <v>64</v>
      </c>
      <c r="S23" s="77">
        <v>27</v>
      </c>
      <c r="T23" s="77">
        <v>53</v>
      </c>
      <c r="U23" s="139">
        <f t="shared" ref="U23" si="17">T23+S23</f>
        <v>80</v>
      </c>
      <c r="V23" s="77">
        <v>28</v>
      </c>
      <c r="W23" s="77">
        <v>60</v>
      </c>
      <c r="X23" s="139">
        <f t="shared" ref="X23" si="18">W23+V23</f>
        <v>88</v>
      </c>
      <c r="Y23" s="77">
        <v>26</v>
      </c>
      <c r="Z23" s="77">
        <v>52</v>
      </c>
      <c r="AA23" s="139">
        <f t="shared" ref="AA23" si="19">Z23+Y23</f>
        <v>78</v>
      </c>
      <c r="AB23" s="77">
        <v>27</v>
      </c>
      <c r="AC23" s="77">
        <v>56</v>
      </c>
      <c r="AD23" s="139">
        <f t="shared" ref="AD23" si="20">AC23+AB23</f>
        <v>83</v>
      </c>
      <c r="AE23" s="77">
        <v>24</v>
      </c>
      <c r="AF23" s="77">
        <v>65</v>
      </c>
      <c r="AG23" s="139">
        <f t="shared" ref="AG23" si="21">AF23+AE23</f>
        <v>89</v>
      </c>
      <c r="AH23" s="77">
        <f t="shared" ref="AH23" si="22">AG23+AD23+AA23+X23+U23+R23+O23+L23+I23+F23</f>
        <v>771</v>
      </c>
      <c r="AI23" s="128">
        <f t="shared" ref="AI23" si="23">AH23/1000*100</f>
        <v>77.100000000000009</v>
      </c>
    </row>
    <row r="24" spans="1:35" ht="15.9" customHeight="1" x14ac:dyDescent="0.25">
      <c r="A24" s="115">
        <v>14</v>
      </c>
      <c r="B24" s="119" t="s">
        <v>101</v>
      </c>
      <c r="C24" s="120" t="s">
        <v>341</v>
      </c>
      <c r="D24" s="77">
        <v>27</v>
      </c>
      <c r="E24" s="77">
        <v>43</v>
      </c>
      <c r="F24" s="139">
        <f>E24+D24</f>
        <v>70</v>
      </c>
      <c r="G24" s="77">
        <v>24</v>
      </c>
      <c r="H24" s="77">
        <v>56</v>
      </c>
      <c r="I24" s="139">
        <f>H24+G24</f>
        <v>80</v>
      </c>
      <c r="J24" s="77">
        <v>26</v>
      </c>
      <c r="K24" s="77">
        <v>44</v>
      </c>
      <c r="L24" s="139">
        <f>K24+J24</f>
        <v>70</v>
      </c>
      <c r="M24" s="77">
        <v>26</v>
      </c>
      <c r="N24" s="77">
        <v>60</v>
      </c>
      <c r="O24" s="139">
        <f>N24+M24</f>
        <v>86</v>
      </c>
      <c r="P24" s="77">
        <v>24</v>
      </c>
      <c r="Q24" s="77">
        <v>43</v>
      </c>
      <c r="R24" s="139">
        <f>Q24+P24</f>
        <v>67</v>
      </c>
      <c r="S24" s="77">
        <v>28</v>
      </c>
      <c r="T24" s="77">
        <v>55</v>
      </c>
      <c r="U24" s="139">
        <f>T24+S24</f>
        <v>83</v>
      </c>
      <c r="V24" s="77">
        <v>28</v>
      </c>
      <c r="W24" s="77">
        <v>56</v>
      </c>
      <c r="X24" s="139">
        <f>W24+V24</f>
        <v>84</v>
      </c>
      <c r="Y24" s="77">
        <v>26</v>
      </c>
      <c r="Z24" s="77">
        <v>56</v>
      </c>
      <c r="AA24" s="139">
        <f>Z24+Y24</f>
        <v>82</v>
      </c>
      <c r="AB24" s="77">
        <v>26</v>
      </c>
      <c r="AC24" s="77">
        <v>55</v>
      </c>
      <c r="AD24" s="139">
        <f>AC24+AB24</f>
        <v>81</v>
      </c>
      <c r="AE24" s="77">
        <v>27</v>
      </c>
      <c r="AF24" s="77">
        <v>64</v>
      </c>
      <c r="AG24" s="139">
        <f>AF24+AE24</f>
        <v>91</v>
      </c>
      <c r="AH24" s="77">
        <f>AG24+AD24+AA24+X24+U24+R24+O24+L24+I24+F24</f>
        <v>794</v>
      </c>
      <c r="AI24" s="128">
        <f>AH24/1000*100</f>
        <v>79.400000000000006</v>
      </c>
    </row>
    <row r="25" spans="1:35" ht="15.9" customHeight="1" x14ac:dyDescent="0.25">
      <c r="A25" s="117">
        <v>15</v>
      </c>
      <c r="B25" s="119" t="s">
        <v>102</v>
      </c>
      <c r="C25" s="120" t="s">
        <v>342</v>
      </c>
      <c r="D25" s="77">
        <v>28</v>
      </c>
      <c r="E25" s="77">
        <v>50</v>
      </c>
      <c r="F25" s="139">
        <f t="shared" si="0"/>
        <v>78</v>
      </c>
      <c r="G25" s="77">
        <v>26</v>
      </c>
      <c r="H25" s="77">
        <v>60</v>
      </c>
      <c r="I25" s="139">
        <f t="shared" si="1"/>
        <v>86</v>
      </c>
      <c r="J25" s="77">
        <v>28</v>
      </c>
      <c r="K25" s="77">
        <v>45</v>
      </c>
      <c r="L25" s="139">
        <f t="shared" si="2"/>
        <v>73</v>
      </c>
      <c r="M25" s="77">
        <v>26</v>
      </c>
      <c r="N25" s="77">
        <v>62</v>
      </c>
      <c r="O25" s="139">
        <f t="shared" si="3"/>
        <v>88</v>
      </c>
      <c r="P25" s="77">
        <v>26</v>
      </c>
      <c r="Q25" s="77">
        <v>51</v>
      </c>
      <c r="R25" s="139">
        <f t="shared" si="4"/>
        <v>77</v>
      </c>
      <c r="S25" s="77">
        <v>27</v>
      </c>
      <c r="T25" s="77">
        <v>56</v>
      </c>
      <c r="U25" s="139">
        <f t="shared" si="5"/>
        <v>83</v>
      </c>
      <c r="V25" s="77">
        <v>29</v>
      </c>
      <c r="W25" s="77">
        <v>49</v>
      </c>
      <c r="X25" s="139">
        <f t="shared" si="6"/>
        <v>78</v>
      </c>
      <c r="Y25" s="77">
        <v>27</v>
      </c>
      <c r="Z25" s="77">
        <v>53</v>
      </c>
      <c r="AA25" s="139">
        <f t="shared" si="7"/>
        <v>80</v>
      </c>
      <c r="AB25" s="77">
        <v>28</v>
      </c>
      <c r="AC25" s="77">
        <v>63</v>
      </c>
      <c r="AD25" s="139">
        <f t="shared" si="8"/>
        <v>91</v>
      </c>
      <c r="AE25" s="77">
        <v>27</v>
      </c>
      <c r="AF25" s="77">
        <v>64</v>
      </c>
      <c r="AG25" s="139">
        <f t="shared" si="9"/>
        <v>91</v>
      </c>
      <c r="AH25" s="77">
        <f t="shared" si="10"/>
        <v>825</v>
      </c>
      <c r="AI25" s="128">
        <f t="shared" si="11"/>
        <v>82.5</v>
      </c>
    </row>
    <row r="26" spans="1:35" ht="15.9" customHeight="1" x14ac:dyDescent="0.25">
      <c r="A26" s="115">
        <v>16</v>
      </c>
      <c r="B26" s="119" t="s">
        <v>103</v>
      </c>
      <c r="C26" s="120" t="s">
        <v>343</v>
      </c>
      <c r="D26" s="77">
        <v>27</v>
      </c>
      <c r="E26" s="77">
        <v>36</v>
      </c>
      <c r="F26" s="139">
        <f t="shared" si="0"/>
        <v>63</v>
      </c>
      <c r="G26" s="77">
        <v>28</v>
      </c>
      <c r="H26" s="77">
        <v>59</v>
      </c>
      <c r="I26" s="139">
        <f t="shared" si="1"/>
        <v>87</v>
      </c>
      <c r="J26" s="77">
        <v>26</v>
      </c>
      <c r="K26" s="77">
        <v>50</v>
      </c>
      <c r="L26" s="139">
        <f t="shared" si="2"/>
        <v>76</v>
      </c>
      <c r="M26" s="77">
        <v>27</v>
      </c>
      <c r="N26" s="77">
        <v>63</v>
      </c>
      <c r="O26" s="139">
        <f t="shared" si="3"/>
        <v>90</v>
      </c>
      <c r="P26" s="77">
        <v>22</v>
      </c>
      <c r="Q26" s="77">
        <v>41</v>
      </c>
      <c r="R26" s="139">
        <f t="shared" si="4"/>
        <v>63</v>
      </c>
      <c r="S26" s="77">
        <v>27</v>
      </c>
      <c r="T26" s="77">
        <v>55</v>
      </c>
      <c r="U26" s="139">
        <f t="shared" si="5"/>
        <v>82</v>
      </c>
      <c r="V26" s="77">
        <v>28</v>
      </c>
      <c r="W26" s="77">
        <v>49</v>
      </c>
      <c r="X26" s="139">
        <f t="shared" si="6"/>
        <v>77</v>
      </c>
      <c r="Y26" s="77">
        <v>24</v>
      </c>
      <c r="Z26" s="77">
        <v>52</v>
      </c>
      <c r="AA26" s="139">
        <f t="shared" si="7"/>
        <v>76</v>
      </c>
      <c r="AB26" s="77">
        <v>27</v>
      </c>
      <c r="AC26" s="77">
        <v>56</v>
      </c>
      <c r="AD26" s="139">
        <f t="shared" si="8"/>
        <v>83</v>
      </c>
      <c r="AE26" s="77">
        <v>25</v>
      </c>
      <c r="AF26" s="77">
        <v>60</v>
      </c>
      <c r="AG26" s="139">
        <f t="shared" si="9"/>
        <v>85</v>
      </c>
      <c r="AH26" s="77">
        <f t="shared" si="10"/>
        <v>782</v>
      </c>
      <c r="AI26" s="128">
        <f t="shared" si="11"/>
        <v>78.2</v>
      </c>
    </row>
    <row r="27" spans="1:35" ht="15.9" customHeight="1" x14ac:dyDescent="0.25">
      <c r="A27" s="117">
        <v>17</v>
      </c>
      <c r="B27" s="119" t="s">
        <v>104</v>
      </c>
      <c r="C27" s="120" t="s">
        <v>344</v>
      </c>
      <c r="D27" s="77">
        <v>24</v>
      </c>
      <c r="E27" s="77">
        <v>39</v>
      </c>
      <c r="F27" s="139">
        <f t="shared" si="0"/>
        <v>63</v>
      </c>
      <c r="G27" s="77">
        <v>25</v>
      </c>
      <c r="H27" s="77">
        <v>55</v>
      </c>
      <c r="I27" s="139">
        <f t="shared" si="1"/>
        <v>80</v>
      </c>
      <c r="J27" s="77">
        <v>25</v>
      </c>
      <c r="K27" s="77">
        <v>51</v>
      </c>
      <c r="L27" s="139">
        <f t="shared" si="2"/>
        <v>76</v>
      </c>
      <c r="M27" s="77">
        <v>26</v>
      </c>
      <c r="N27" s="77">
        <v>64</v>
      </c>
      <c r="O27" s="139">
        <f t="shared" si="3"/>
        <v>90</v>
      </c>
      <c r="P27" s="77">
        <v>25</v>
      </c>
      <c r="Q27" s="77">
        <v>56</v>
      </c>
      <c r="R27" s="139">
        <f t="shared" si="4"/>
        <v>81</v>
      </c>
      <c r="S27" s="77">
        <v>27</v>
      </c>
      <c r="T27" s="77">
        <v>53</v>
      </c>
      <c r="U27" s="139">
        <f t="shared" si="5"/>
        <v>80</v>
      </c>
      <c r="V27" s="77">
        <v>29</v>
      </c>
      <c r="W27" s="77">
        <v>54</v>
      </c>
      <c r="X27" s="139">
        <f t="shared" si="6"/>
        <v>83</v>
      </c>
      <c r="Y27" s="77">
        <v>24</v>
      </c>
      <c r="Z27" s="77">
        <v>55</v>
      </c>
      <c r="AA27" s="139">
        <f t="shared" si="7"/>
        <v>79</v>
      </c>
      <c r="AB27" s="77">
        <v>27</v>
      </c>
      <c r="AC27" s="77">
        <v>58</v>
      </c>
      <c r="AD27" s="139">
        <f t="shared" si="8"/>
        <v>85</v>
      </c>
      <c r="AE27" s="77">
        <v>23</v>
      </c>
      <c r="AF27" s="77">
        <v>60</v>
      </c>
      <c r="AG27" s="139">
        <f t="shared" si="9"/>
        <v>83</v>
      </c>
      <c r="AH27" s="77">
        <f t="shared" si="10"/>
        <v>800</v>
      </c>
      <c r="AI27" s="128">
        <f t="shared" si="11"/>
        <v>80</v>
      </c>
    </row>
    <row r="28" spans="1:35" ht="15.9" customHeight="1" x14ac:dyDescent="0.25">
      <c r="A28" s="115">
        <v>18</v>
      </c>
      <c r="B28" s="119" t="s">
        <v>105</v>
      </c>
      <c r="C28" s="120" t="s">
        <v>345</v>
      </c>
      <c r="D28" s="77">
        <v>26</v>
      </c>
      <c r="E28" s="77">
        <v>42</v>
      </c>
      <c r="F28" s="139">
        <f t="shared" si="0"/>
        <v>68</v>
      </c>
      <c r="G28" s="77">
        <v>26</v>
      </c>
      <c r="H28" s="77">
        <v>59</v>
      </c>
      <c r="I28" s="139">
        <f t="shared" si="1"/>
        <v>85</v>
      </c>
      <c r="J28" s="77">
        <v>28</v>
      </c>
      <c r="K28" s="77">
        <v>50</v>
      </c>
      <c r="L28" s="139">
        <f t="shared" si="2"/>
        <v>78</v>
      </c>
      <c r="M28" s="77">
        <v>26</v>
      </c>
      <c r="N28" s="77">
        <v>61</v>
      </c>
      <c r="O28" s="139">
        <f t="shared" si="3"/>
        <v>87</v>
      </c>
      <c r="P28" s="77">
        <v>25</v>
      </c>
      <c r="Q28" s="77">
        <v>46</v>
      </c>
      <c r="R28" s="139">
        <f t="shared" si="4"/>
        <v>71</v>
      </c>
      <c r="S28" s="77">
        <v>27</v>
      </c>
      <c r="T28" s="77">
        <v>54</v>
      </c>
      <c r="U28" s="139">
        <f t="shared" si="5"/>
        <v>81</v>
      </c>
      <c r="V28" s="77">
        <v>28</v>
      </c>
      <c r="W28" s="77">
        <v>59</v>
      </c>
      <c r="X28" s="139">
        <f t="shared" si="6"/>
        <v>87</v>
      </c>
      <c r="Y28" s="77">
        <v>25</v>
      </c>
      <c r="Z28" s="77">
        <v>49</v>
      </c>
      <c r="AA28" s="139">
        <f t="shared" si="7"/>
        <v>74</v>
      </c>
      <c r="AB28" s="77">
        <v>27</v>
      </c>
      <c r="AC28" s="77">
        <v>59</v>
      </c>
      <c r="AD28" s="139">
        <f t="shared" si="8"/>
        <v>86</v>
      </c>
      <c r="AE28" s="77">
        <v>25</v>
      </c>
      <c r="AF28" s="77">
        <v>60</v>
      </c>
      <c r="AG28" s="139">
        <f t="shared" si="9"/>
        <v>85</v>
      </c>
      <c r="AH28" s="77">
        <f t="shared" si="10"/>
        <v>802</v>
      </c>
      <c r="AI28" s="128">
        <f t="shared" si="11"/>
        <v>80.2</v>
      </c>
    </row>
    <row r="29" spans="1:35" ht="15.9" customHeight="1" x14ac:dyDescent="0.25">
      <c r="A29" s="117">
        <v>19</v>
      </c>
      <c r="B29" s="119" t="s">
        <v>106</v>
      </c>
      <c r="C29" s="120" t="s">
        <v>346</v>
      </c>
      <c r="D29" s="77">
        <v>29</v>
      </c>
      <c r="E29" s="77">
        <v>55</v>
      </c>
      <c r="F29" s="139">
        <f t="shared" si="0"/>
        <v>84</v>
      </c>
      <c r="G29" s="77">
        <v>29</v>
      </c>
      <c r="H29" s="77">
        <v>61</v>
      </c>
      <c r="I29" s="139">
        <f t="shared" si="1"/>
        <v>90</v>
      </c>
      <c r="J29" s="77">
        <v>28</v>
      </c>
      <c r="K29" s="77">
        <v>56</v>
      </c>
      <c r="L29" s="139">
        <f t="shared" si="2"/>
        <v>84</v>
      </c>
      <c r="M29" s="77">
        <v>27</v>
      </c>
      <c r="N29" s="77">
        <v>61</v>
      </c>
      <c r="O29" s="139">
        <f t="shared" si="3"/>
        <v>88</v>
      </c>
      <c r="P29" s="77">
        <v>25</v>
      </c>
      <c r="Q29" s="77">
        <v>59</v>
      </c>
      <c r="R29" s="139">
        <f t="shared" si="4"/>
        <v>84</v>
      </c>
      <c r="S29" s="77">
        <v>27</v>
      </c>
      <c r="T29" s="77">
        <v>53</v>
      </c>
      <c r="U29" s="139">
        <f t="shared" si="5"/>
        <v>80</v>
      </c>
      <c r="V29" s="77">
        <v>29</v>
      </c>
      <c r="W29" s="77">
        <v>50</v>
      </c>
      <c r="X29" s="139">
        <f t="shared" si="6"/>
        <v>79</v>
      </c>
      <c r="Y29" s="77">
        <v>25</v>
      </c>
      <c r="Z29" s="77">
        <v>48</v>
      </c>
      <c r="AA29" s="139">
        <f t="shared" si="7"/>
        <v>73</v>
      </c>
      <c r="AB29" s="77">
        <v>27</v>
      </c>
      <c r="AC29" s="77">
        <v>58</v>
      </c>
      <c r="AD29" s="139">
        <f t="shared" si="8"/>
        <v>85</v>
      </c>
      <c r="AE29" s="77">
        <v>27</v>
      </c>
      <c r="AF29" s="77">
        <v>57</v>
      </c>
      <c r="AG29" s="139">
        <f t="shared" si="9"/>
        <v>84</v>
      </c>
      <c r="AH29" s="77">
        <f t="shared" si="10"/>
        <v>831</v>
      </c>
      <c r="AI29" s="128">
        <f t="shared" si="11"/>
        <v>83.1</v>
      </c>
    </row>
    <row r="30" spans="1:35" ht="15.9" customHeight="1" x14ac:dyDescent="0.25">
      <c r="A30" s="115">
        <v>20</v>
      </c>
      <c r="B30" s="119" t="s">
        <v>107</v>
      </c>
      <c r="C30" s="120" t="s">
        <v>347</v>
      </c>
      <c r="D30" s="77">
        <v>27</v>
      </c>
      <c r="E30" s="77">
        <v>44</v>
      </c>
      <c r="F30" s="139">
        <f t="shared" si="0"/>
        <v>71</v>
      </c>
      <c r="G30" s="77">
        <v>27</v>
      </c>
      <c r="H30" s="77">
        <v>56</v>
      </c>
      <c r="I30" s="139">
        <f t="shared" si="1"/>
        <v>83</v>
      </c>
      <c r="J30" s="77">
        <v>26</v>
      </c>
      <c r="K30" s="77">
        <v>57</v>
      </c>
      <c r="L30" s="139">
        <f t="shared" si="2"/>
        <v>83</v>
      </c>
      <c r="M30" s="77">
        <v>26</v>
      </c>
      <c r="N30" s="77">
        <v>55</v>
      </c>
      <c r="O30" s="139">
        <f t="shared" si="3"/>
        <v>81</v>
      </c>
      <c r="P30" s="77">
        <v>25</v>
      </c>
      <c r="Q30" s="77">
        <v>41</v>
      </c>
      <c r="R30" s="139">
        <f t="shared" si="4"/>
        <v>66</v>
      </c>
      <c r="S30" s="77">
        <v>29</v>
      </c>
      <c r="T30" s="77">
        <v>57</v>
      </c>
      <c r="U30" s="139">
        <f t="shared" si="5"/>
        <v>86</v>
      </c>
      <c r="V30" s="77">
        <v>29</v>
      </c>
      <c r="W30" s="77">
        <v>48</v>
      </c>
      <c r="X30" s="139">
        <f t="shared" si="6"/>
        <v>77</v>
      </c>
      <c r="Y30" s="77">
        <v>25</v>
      </c>
      <c r="Z30" s="77">
        <v>52</v>
      </c>
      <c r="AA30" s="139">
        <f t="shared" si="7"/>
        <v>77</v>
      </c>
      <c r="AB30" s="77">
        <v>27</v>
      </c>
      <c r="AC30" s="77">
        <v>63</v>
      </c>
      <c r="AD30" s="139">
        <f t="shared" si="8"/>
        <v>90</v>
      </c>
      <c r="AE30" s="77">
        <v>25</v>
      </c>
      <c r="AF30" s="77">
        <v>60</v>
      </c>
      <c r="AG30" s="139">
        <f t="shared" si="9"/>
        <v>85</v>
      </c>
      <c r="AH30" s="77">
        <f t="shared" si="10"/>
        <v>799</v>
      </c>
      <c r="AI30" s="128">
        <f t="shared" si="11"/>
        <v>79.900000000000006</v>
      </c>
    </row>
    <row r="31" spans="1:35" ht="15.9" customHeight="1" x14ac:dyDescent="0.25">
      <c r="A31" s="117">
        <v>21</v>
      </c>
      <c r="B31" s="119" t="s">
        <v>108</v>
      </c>
      <c r="C31" s="120" t="s">
        <v>348</v>
      </c>
      <c r="D31" s="77">
        <v>27</v>
      </c>
      <c r="E31" s="77">
        <v>42</v>
      </c>
      <c r="F31" s="139">
        <f t="shared" si="0"/>
        <v>69</v>
      </c>
      <c r="G31" s="77">
        <v>26</v>
      </c>
      <c r="H31" s="77">
        <v>58</v>
      </c>
      <c r="I31" s="139">
        <f t="shared" si="1"/>
        <v>84</v>
      </c>
      <c r="J31" s="77">
        <v>27</v>
      </c>
      <c r="K31" s="77">
        <v>58</v>
      </c>
      <c r="L31" s="139">
        <f t="shared" si="2"/>
        <v>85</v>
      </c>
      <c r="M31" s="77">
        <v>25</v>
      </c>
      <c r="N31" s="77">
        <v>55</v>
      </c>
      <c r="O31" s="139">
        <f t="shared" si="3"/>
        <v>80</v>
      </c>
      <c r="P31" s="77">
        <v>22</v>
      </c>
      <c r="Q31" s="77">
        <v>42</v>
      </c>
      <c r="R31" s="139">
        <f t="shared" si="4"/>
        <v>64</v>
      </c>
      <c r="S31" s="77">
        <v>27</v>
      </c>
      <c r="T31" s="77">
        <v>54</v>
      </c>
      <c r="U31" s="139">
        <f t="shared" si="5"/>
        <v>81</v>
      </c>
      <c r="V31" s="77">
        <v>29</v>
      </c>
      <c r="W31" s="77">
        <v>44</v>
      </c>
      <c r="X31" s="139">
        <f t="shared" si="6"/>
        <v>73</v>
      </c>
      <c r="Y31" s="77">
        <v>25</v>
      </c>
      <c r="Z31" s="77">
        <v>49</v>
      </c>
      <c r="AA31" s="139">
        <f t="shared" si="7"/>
        <v>74</v>
      </c>
      <c r="AB31" s="77">
        <v>27</v>
      </c>
      <c r="AC31" s="77">
        <v>57</v>
      </c>
      <c r="AD31" s="139">
        <f t="shared" si="8"/>
        <v>84</v>
      </c>
      <c r="AE31" s="77">
        <v>24</v>
      </c>
      <c r="AF31" s="77">
        <v>54</v>
      </c>
      <c r="AG31" s="139">
        <f t="shared" si="9"/>
        <v>78</v>
      </c>
      <c r="AH31" s="77">
        <f t="shared" si="10"/>
        <v>772</v>
      </c>
      <c r="AI31" s="128">
        <f t="shared" si="11"/>
        <v>77.2</v>
      </c>
    </row>
    <row r="32" spans="1:35" ht="15.9" customHeight="1" x14ac:dyDescent="0.25">
      <c r="A32" s="115">
        <v>22</v>
      </c>
      <c r="B32" s="119" t="s">
        <v>109</v>
      </c>
      <c r="C32" s="120" t="s">
        <v>349</v>
      </c>
      <c r="D32" s="77">
        <v>28</v>
      </c>
      <c r="E32" s="77">
        <v>45</v>
      </c>
      <c r="F32" s="139">
        <f t="shared" si="0"/>
        <v>73</v>
      </c>
      <c r="G32" s="77">
        <v>26</v>
      </c>
      <c r="H32" s="77">
        <v>57</v>
      </c>
      <c r="I32" s="139">
        <f t="shared" si="1"/>
        <v>83</v>
      </c>
      <c r="J32" s="77">
        <v>28</v>
      </c>
      <c r="K32" s="77">
        <v>51</v>
      </c>
      <c r="L32" s="139">
        <f t="shared" si="2"/>
        <v>79</v>
      </c>
      <c r="M32" s="77">
        <v>27</v>
      </c>
      <c r="N32" s="77">
        <v>59</v>
      </c>
      <c r="O32" s="139">
        <f t="shared" si="3"/>
        <v>86</v>
      </c>
      <c r="P32" s="77">
        <v>23</v>
      </c>
      <c r="Q32" s="77">
        <v>51</v>
      </c>
      <c r="R32" s="139">
        <f t="shared" si="4"/>
        <v>74</v>
      </c>
      <c r="S32" s="77">
        <v>27</v>
      </c>
      <c r="T32" s="77">
        <v>56</v>
      </c>
      <c r="U32" s="139">
        <f t="shared" si="5"/>
        <v>83</v>
      </c>
      <c r="V32" s="77">
        <v>28</v>
      </c>
      <c r="W32" s="77">
        <v>44</v>
      </c>
      <c r="X32" s="139">
        <f t="shared" si="6"/>
        <v>72</v>
      </c>
      <c r="Y32" s="77">
        <v>23</v>
      </c>
      <c r="Z32" s="77">
        <v>48</v>
      </c>
      <c r="AA32" s="139">
        <f t="shared" si="7"/>
        <v>71</v>
      </c>
      <c r="AB32" s="77">
        <v>26</v>
      </c>
      <c r="AC32" s="77">
        <v>56</v>
      </c>
      <c r="AD32" s="139">
        <f t="shared" si="8"/>
        <v>82</v>
      </c>
      <c r="AE32" s="77">
        <v>25</v>
      </c>
      <c r="AF32" s="77">
        <v>59</v>
      </c>
      <c r="AG32" s="139">
        <f t="shared" si="9"/>
        <v>84</v>
      </c>
      <c r="AH32" s="77">
        <f t="shared" si="10"/>
        <v>787</v>
      </c>
      <c r="AI32" s="128">
        <f t="shared" si="11"/>
        <v>78.7</v>
      </c>
    </row>
    <row r="33" spans="1:35" ht="15.9" customHeight="1" x14ac:dyDescent="0.25">
      <c r="A33" s="117">
        <v>23</v>
      </c>
      <c r="B33" s="119" t="s">
        <v>110</v>
      </c>
      <c r="C33" s="120" t="s">
        <v>350</v>
      </c>
      <c r="D33" s="77">
        <v>25</v>
      </c>
      <c r="E33" s="77">
        <v>31</v>
      </c>
      <c r="F33" s="139">
        <f t="shared" si="0"/>
        <v>56</v>
      </c>
      <c r="G33" s="77">
        <v>25</v>
      </c>
      <c r="H33" s="77">
        <v>57</v>
      </c>
      <c r="I33" s="139">
        <f t="shared" si="1"/>
        <v>82</v>
      </c>
      <c r="J33" s="77">
        <v>25</v>
      </c>
      <c r="K33" s="77">
        <v>49</v>
      </c>
      <c r="L33" s="139">
        <f t="shared" si="2"/>
        <v>74</v>
      </c>
      <c r="M33" s="77">
        <v>27</v>
      </c>
      <c r="N33" s="77">
        <v>56</v>
      </c>
      <c r="O33" s="139">
        <f t="shared" si="3"/>
        <v>83</v>
      </c>
      <c r="P33" s="77">
        <v>23</v>
      </c>
      <c r="Q33" s="77">
        <v>38</v>
      </c>
      <c r="R33" s="139">
        <f t="shared" si="4"/>
        <v>61</v>
      </c>
      <c r="S33" s="77">
        <v>27</v>
      </c>
      <c r="T33" s="77">
        <v>54</v>
      </c>
      <c r="U33" s="139">
        <f t="shared" si="5"/>
        <v>81</v>
      </c>
      <c r="V33" s="77">
        <v>29</v>
      </c>
      <c r="W33" s="77">
        <v>48</v>
      </c>
      <c r="X33" s="139">
        <f t="shared" si="6"/>
        <v>77</v>
      </c>
      <c r="Y33" s="77">
        <v>23</v>
      </c>
      <c r="Z33" s="77">
        <v>45</v>
      </c>
      <c r="AA33" s="139">
        <f t="shared" si="7"/>
        <v>68</v>
      </c>
      <c r="AB33" s="77">
        <v>26</v>
      </c>
      <c r="AC33" s="77">
        <v>56</v>
      </c>
      <c r="AD33" s="139">
        <f t="shared" si="8"/>
        <v>82</v>
      </c>
      <c r="AE33" s="77">
        <v>23</v>
      </c>
      <c r="AF33" s="77">
        <v>53</v>
      </c>
      <c r="AG33" s="139">
        <f t="shared" si="9"/>
        <v>76</v>
      </c>
      <c r="AH33" s="77">
        <f t="shared" si="10"/>
        <v>740</v>
      </c>
      <c r="AI33" s="128">
        <f t="shared" si="11"/>
        <v>74</v>
      </c>
    </row>
    <row r="34" spans="1:35" ht="15.9" customHeight="1" x14ac:dyDescent="0.25">
      <c r="A34" s="115">
        <v>24</v>
      </c>
      <c r="B34" s="119" t="s">
        <v>111</v>
      </c>
      <c r="C34" s="120" t="s">
        <v>351</v>
      </c>
      <c r="D34" s="77">
        <v>25</v>
      </c>
      <c r="E34" s="77">
        <v>42</v>
      </c>
      <c r="F34" s="139">
        <f t="shared" si="0"/>
        <v>67</v>
      </c>
      <c r="G34" s="77">
        <v>25</v>
      </c>
      <c r="H34" s="77">
        <v>54</v>
      </c>
      <c r="I34" s="139">
        <f t="shared" si="1"/>
        <v>79</v>
      </c>
      <c r="J34" s="77">
        <v>27</v>
      </c>
      <c r="K34" s="77">
        <v>59</v>
      </c>
      <c r="L34" s="139">
        <f t="shared" si="2"/>
        <v>86</v>
      </c>
      <c r="M34" s="77">
        <v>27</v>
      </c>
      <c r="N34" s="77">
        <v>58</v>
      </c>
      <c r="O34" s="139">
        <f t="shared" si="3"/>
        <v>85</v>
      </c>
      <c r="P34" s="77">
        <v>26</v>
      </c>
      <c r="Q34" s="77">
        <v>47</v>
      </c>
      <c r="R34" s="139">
        <f t="shared" si="4"/>
        <v>73</v>
      </c>
      <c r="S34" s="77">
        <v>27</v>
      </c>
      <c r="T34" s="77">
        <v>55</v>
      </c>
      <c r="U34" s="139">
        <f t="shared" si="5"/>
        <v>82</v>
      </c>
      <c r="V34" s="77">
        <v>27</v>
      </c>
      <c r="W34" s="77">
        <v>56</v>
      </c>
      <c r="X34" s="139">
        <f t="shared" si="6"/>
        <v>83</v>
      </c>
      <c r="Y34" s="77">
        <v>25</v>
      </c>
      <c r="Z34" s="77">
        <v>42</v>
      </c>
      <c r="AA34" s="139">
        <f t="shared" si="7"/>
        <v>67</v>
      </c>
      <c r="AB34" s="77">
        <v>27</v>
      </c>
      <c r="AC34" s="77">
        <v>58</v>
      </c>
      <c r="AD34" s="139">
        <f t="shared" si="8"/>
        <v>85</v>
      </c>
      <c r="AE34" s="77">
        <v>24</v>
      </c>
      <c r="AF34" s="77">
        <v>58</v>
      </c>
      <c r="AG34" s="139">
        <f t="shared" si="9"/>
        <v>82</v>
      </c>
      <c r="AH34" s="77">
        <f t="shared" si="10"/>
        <v>789</v>
      </c>
      <c r="AI34" s="128">
        <f t="shared" si="11"/>
        <v>78.900000000000006</v>
      </c>
    </row>
    <row r="35" spans="1:35" ht="15.9" customHeight="1" x14ac:dyDescent="0.25">
      <c r="A35" s="117">
        <v>25</v>
      </c>
      <c r="B35" s="119" t="s">
        <v>112</v>
      </c>
      <c r="C35" s="120" t="s">
        <v>352</v>
      </c>
      <c r="D35" s="77"/>
      <c r="E35" s="77"/>
      <c r="F35" s="139">
        <f t="shared" si="0"/>
        <v>0</v>
      </c>
      <c r="G35" s="77"/>
      <c r="H35" s="77"/>
      <c r="I35" s="139">
        <f t="shared" si="1"/>
        <v>0</v>
      </c>
      <c r="J35" s="77"/>
      <c r="K35" s="77"/>
      <c r="L35" s="139">
        <f t="shared" si="2"/>
        <v>0</v>
      </c>
      <c r="M35" s="77"/>
      <c r="N35" s="77"/>
      <c r="O35" s="139">
        <f t="shared" si="3"/>
        <v>0</v>
      </c>
      <c r="P35" s="77"/>
      <c r="Q35" s="77"/>
      <c r="R35" s="139">
        <f t="shared" si="4"/>
        <v>0</v>
      </c>
      <c r="S35" s="77"/>
      <c r="T35" s="77"/>
      <c r="U35" s="139">
        <f t="shared" si="5"/>
        <v>0</v>
      </c>
      <c r="V35" s="77"/>
      <c r="W35" s="77"/>
      <c r="X35" s="139">
        <f t="shared" si="6"/>
        <v>0</v>
      </c>
      <c r="Y35" s="77"/>
      <c r="Z35" s="77"/>
      <c r="AA35" s="139">
        <f t="shared" si="7"/>
        <v>0</v>
      </c>
      <c r="AB35" s="77"/>
      <c r="AC35" s="77"/>
      <c r="AD35" s="139">
        <f t="shared" si="8"/>
        <v>0</v>
      </c>
      <c r="AE35" s="77"/>
      <c r="AF35" s="77"/>
      <c r="AG35" s="139">
        <f t="shared" si="9"/>
        <v>0</v>
      </c>
      <c r="AH35" s="77">
        <f t="shared" si="10"/>
        <v>0</v>
      </c>
      <c r="AI35" s="128">
        <f t="shared" si="11"/>
        <v>0</v>
      </c>
    </row>
  </sheetData>
  <mergeCells count="22">
    <mergeCell ref="A5:AI5"/>
    <mergeCell ref="AE9:AG9"/>
    <mergeCell ref="AE8:AG8"/>
    <mergeCell ref="A1:AI1"/>
    <mergeCell ref="A2:AI2"/>
    <mergeCell ref="A3:AI3"/>
    <mergeCell ref="A4:AI4"/>
    <mergeCell ref="A8:A10"/>
    <mergeCell ref="B8:B10"/>
    <mergeCell ref="C8:C10"/>
    <mergeCell ref="D8:I8"/>
    <mergeCell ref="D9:I9"/>
    <mergeCell ref="J8:O8"/>
    <mergeCell ref="J9:O9"/>
    <mergeCell ref="P8:U8"/>
    <mergeCell ref="P9:U9"/>
    <mergeCell ref="V9:X9"/>
    <mergeCell ref="V8:X8"/>
    <mergeCell ref="AH8:AH10"/>
    <mergeCell ref="AI8:AI10"/>
    <mergeCell ref="Y8:AD8"/>
    <mergeCell ref="Y9:AD9"/>
  </mergeCells>
  <conditionalFormatting sqref="I6:I9 I24:I1048576 O6:O9 O24:O1048576 L6:L22 L24:L1048576 F6:F22 F24:F1048576 R6:R22 R24:R1048576 U6:U9 U24:U1048576 X6:X22 X24:X1048576 AA6:AA22 AA24:AA1048576 AD6:AD9 AD24:AD1048576 AG6:AG22 AG24:AG1048576 I11:I22 O11:O22 U11:U22 AD11:AD22">
    <cfRule type="cellIs" dxfId="62" priority="49" operator="lessThan">
      <formula>50</formula>
    </cfRule>
  </conditionalFormatting>
  <conditionalFormatting sqref="I25:I35">
    <cfRule type="cellIs" dxfId="61" priority="29" operator="lessThan">
      <formula>50</formula>
    </cfRule>
  </conditionalFormatting>
  <conditionalFormatting sqref="O25:O35">
    <cfRule type="cellIs" dxfId="60" priority="28" operator="lessThan">
      <formula>50</formula>
    </cfRule>
  </conditionalFormatting>
  <conditionalFormatting sqref="L25:L35">
    <cfRule type="cellIs" dxfId="59" priority="27" operator="lessThan">
      <formula>50</formula>
    </cfRule>
  </conditionalFormatting>
  <conditionalFormatting sqref="F25:F35">
    <cfRule type="cellIs" dxfId="58" priority="26" operator="lessThan">
      <formula>50</formula>
    </cfRule>
  </conditionalFormatting>
  <conditionalFormatting sqref="R25:R35">
    <cfRule type="cellIs" dxfId="57" priority="25" operator="lessThan">
      <formula>50</formula>
    </cfRule>
  </conditionalFormatting>
  <conditionalFormatting sqref="U25:U35">
    <cfRule type="cellIs" dxfId="56" priority="24" operator="lessThan">
      <formula>50</formula>
    </cfRule>
  </conditionalFormatting>
  <conditionalFormatting sqref="X25:X35">
    <cfRule type="cellIs" dxfId="55" priority="23" operator="lessThan">
      <formula>50</formula>
    </cfRule>
  </conditionalFormatting>
  <conditionalFormatting sqref="AA25:AA35">
    <cfRule type="cellIs" dxfId="54" priority="22" operator="lessThan">
      <formula>50</formula>
    </cfRule>
  </conditionalFormatting>
  <conditionalFormatting sqref="AD25:AD35">
    <cfRule type="cellIs" dxfId="53" priority="21" operator="lessThan">
      <formula>50</formula>
    </cfRule>
  </conditionalFormatting>
  <conditionalFormatting sqref="AG25:AG35">
    <cfRule type="cellIs" dxfId="52" priority="20" operator="lessThan">
      <formula>50</formula>
    </cfRule>
  </conditionalFormatting>
  <conditionalFormatting sqref="AI6:AI10 AI36:AI1048576">
    <cfRule type="colorScale" priority="2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O1:AO1048576">
    <cfRule type="colorScale" priority="2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3 O23 L23 F23 R23 U23 X23 AA23 AD23 AG23">
    <cfRule type="cellIs" dxfId="51" priority="16" operator="lessThan">
      <formula>50</formula>
    </cfRule>
  </conditionalFormatting>
  <conditionalFormatting sqref="I23">
    <cfRule type="cellIs" dxfId="50" priority="15" operator="lessThan">
      <formula>50</formula>
    </cfRule>
  </conditionalFormatting>
  <conditionalFormatting sqref="O23">
    <cfRule type="cellIs" dxfId="49" priority="14" operator="lessThan">
      <formula>50</formula>
    </cfRule>
  </conditionalFormatting>
  <conditionalFormatting sqref="L23">
    <cfRule type="cellIs" dxfId="48" priority="13" operator="lessThan">
      <formula>50</formula>
    </cfRule>
  </conditionalFormatting>
  <conditionalFormatting sqref="F23">
    <cfRule type="cellIs" dxfId="47" priority="12" operator="lessThan">
      <formula>50</formula>
    </cfRule>
  </conditionalFormatting>
  <conditionalFormatting sqref="R23">
    <cfRule type="cellIs" dxfId="46" priority="11" operator="lessThan">
      <formula>50</formula>
    </cfRule>
  </conditionalFormatting>
  <conditionalFormatting sqref="U23">
    <cfRule type="cellIs" dxfId="45" priority="10" operator="lessThan">
      <formula>50</formula>
    </cfRule>
  </conditionalFormatting>
  <conditionalFormatting sqref="X23">
    <cfRule type="cellIs" dxfId="44" priority="9" operator="lessThan">
      <formula>50</formula>
    </cfRule>
  </conditionalFormatting>
  <conditionalFormatting sqref="AA23">
    <cfRule type="cellIs" dxfId="43" priority="8" operator="lessThan">
      <formula>50</formula>
    </cfRule>
  </conditionalFormatting>
  <conditionalFormatting sqref="AD23">
    <cfRule type="cellIs" dxfId="42" priority="7" operator="lessThan">
      <formula>50</formula>
    </cfRule>
  </conditionalFormatting>
  <conditionalFormatting sqref="AG23">
    <cfRule type="cellIs" dxfId="41" priority="6" operator="lessThan">
      <formula>50</formula>
    </cfRule>
  </conditionalFormatting>
  <conditionalFormatting sqref="I10">
    <cfRule type="cellIs" dxfId="40" priority="5" operator="lessThan">
      <formula>50</formula>
    </cfRule>
  </conditionalFormatting>
  <conditionalFormatting sqref="O10">
    <cfRule type="cellIs" dxfId="39" priority="4" operator="lessThan">
      <formula>50</formula>
    </cfRule>
  </conditionalFormatting>
  <conditionalFormatting sqref="U10">
    <cfRule type="cellIs" dxfId="38" priority="3" operator="lessThan">
      <formula>50</formula>
    </cfRule>
  </conditionalFormatting>
  <conditionalFormatting sqref="AD10">
    <cfRule type="cellIs" dxfId="37" priority="2" operator="lessThan">
      <formula>50</formula>
    </cfRule>
  </conditionalFormatting>
  <conditionalFormatting sqref="AI11:AI35">
    <cfRule type="top10" dxfId="36" priority="1" rank="3"/>
  </conditionalFormatting>
  <pageMargins left="0.25" right="0.25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0"/>
  <sheetViews>
    <sheetView topLeftCell="B1" zoomScale="80" zoomScaleNormal="80" workbookViewId="0">
      <selection activeCell="B11" sqref="B11"/>
    </sheetView>
  </sheetViews>
  <sheetFormatPr defaultColWidth="9.109375" defaultRowHeight="15" x14ac:dyDescent="0.25"/>
  <cols>
    <col min="1" max="1" width="9.109375" style="4" customWidth="1"/>
    <col min="2" max="2" width="37.33203125" style="4" customWidth="1"/>
    <col min="3" max="3" width="11.33203125" style="4" customWidth="1"/>
    <col min="4" max="8" width="6.6640625" style="23" customWidth="1"/>
    <col min="9" max="9" width="7.5546875" style="23" customWidth="1"/>
    <col min="10" max="33" width="6.6640625" style="23" customWidth="1"/>
    <col min="34" max="34" width="6.6640625" style="4" customWidth="1"/>
    <col min="35" max="35" width="6.6640625" style="23" customWidth="1"/>
    <col min="36" max="39" width="6.6640625" style="4" customWidth="1"/>
    <col min="40" max="40" width="9.33203125" style="4" customWidth="1"/>
    <col min="41" max="41" width="9.33203125" style="23" customWidth="1"/>
    <col min="42" max="16384" width="9.109375" style="4"/>
  </cols>
  <sheetData>
    <row r="1" spans="1:41" ht="17.399999999999999" x14ac:dyDescent="0.25">
      <c r="B1" s="167" t="s">
        <v>5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</row>
    <row r="2" spans="1:41" ht="17.399999999999999" x14ac:dyDescent="0.25">
      <c r="B2" s="168" t="s">
        <v>176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</row>
    <row r="3" spans="1:41" ht="17.399999999999999" x14ac:dyDescent="0.25">
      <c r="B3" s="168" t="s">
        <v>6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</row>
    <row r="4" spans="1:41" ht="18" customHeight="1" x14ac:dyDescent="0.3">
      <c r="B4" s="169" t="s">
        <v>253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</row>
    <row r="5" spans="1:41" ht="17.399999999999999" x14ac:dyDescent="0.3">
      <c r="B5" s="169" t="s">
        <v>178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</row>
    <row r="6" spans="1:41" x14ac:dyDescent="0.25">
      <c r="B6" s="15"/>
      <c r="C6" s="15"/>
    </row>
    <row r="7" spans="1:41" ht="14.25" customHeight="1" x14ac:dyDescent="0.25">
      <c r="A7" s="173" t="s">
        <v>41</v>
      </c>
      <c r="B7" s="173" t="s">
        <v>9</v>
      </c>
      <c r="C7" s="173" t="s">
        <v>27</v>
      </c>
      <c r="D7" s="176" t="s">
        <v>42</v>
      </c>
      <c r="E7" s="176"/>
      <c r="F7" s="176"/>
      <c r="G7" s="176"/>
      <c r="H7" s="176"/>
      <c r="I7" s="176"/>
      <c r="J7" s="176" t="s">
        <v>43</v>
      </c>
      <c r="K7" s="176"/>
      <c r="L7" s="176"/>
      <c r="M7" s="176"/>
      <c r="N7" s="176"/>
      <c r="O7" s="176"/>
      <c r="P7" s="176" t="s">
        <v>30</v>
      </c>
      <c r="Q7" s="176"/>
      <c r="R7" s="176"/>
      <c r="S7" s="176"/>
      <c r="T7" s="176"/>
      <c r="U7" s="176"/>
      <c r="V7" s="176" t="s">
        <v>3</v>
      </c>
      <c r="W7" s="176"/>
      <c r="X7" s="176"/>
      <c r="Y7" s="176" t="s">
        <v>52</v>
      </c>
      <c r="Z7" s="176"/>
      <c r="AA7" s="176"/>
      <c r="AB7" s="176"/>
      <c r="AC7" s="176"/>
      <c r="AD7" s="176"/>
      <c r="AE7" s="176" t="s">
        <v>44</v>
      </c>
      <c r="AF7" s="176"/>
      <c r="AG7" s="176"/>
      <c r="AH7" s="193" t="s">
        <v>164</v>
      </c>
      <c r="AI7" s="193"/>
      <c r="AJ7" s="193"/>
      <c r="AK7" s="193"/>
      <c r="AL7" s="193"/>
      <c r="AM7" s="193"/>
      <c r="AN7" s="186" t="s">
        <v>21</v>
      </c>
      <c r="AO7" s="187" t="s">
        <v>26</v>
      </c>
    </row>
    <row r="8" spans="1:41" ht="14.25" customHeight="1" x14ac:dyDescent="0.25">
      <c r="A8" s="174"/>
      <c r="B8" s="174"/>
      <c r="C8" s="174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93"/>
      <c r="AI8" s="193"/>
      <c r="AJ8" s="193"/>
      <c r="AK8" s="193"/>
      <c r="AL8" s="193"/>
      <c r="AM8" s="193"/>
      <c r="AN8" s="186"/>
      <c r="AO8" s="188"/>
    </row>
    <row r="9" spans="1:41" x14ac:dyDescent="0.25">
      <c r="A9" s="174"/>
      <c r="B9" s="174"/>
      <c r="C9" s="174"/>
      <c r="D9" s="177" t="s">
        <v>45</v>
      </c>
      <c r="E9" s="178"/>
      <c r="F9" s="178"/>
      <c r="G9" s="178"/>
      <c r="H9" s="178"/>
      <c r="I9" s="185"/>
      <c r="J9" s="177" t="s">
        <v>45</v>
      </c>
      <c r="K9" s="178"/>
      <c r="L9" s="178"/>
      <c r="M9" s="178"/>
      <c r="N9" s="178"/>
      <c r="O9" s="185"/>
      <c r="P9" s="177" t="s">
        <v>45</v>
      </c>
      <c r="Q9" s="178"/>
      <c r="R9" s="178"/>
      <c r="S9" s="178"/>
      <c r="T9" s="178"/>
      <c r="U9" s="185"/>
      <c r="V9" s="177" t="s">
        <v>51</v>
      </c>
      <c r="W9" s="178"/>
      <c r="X9" s="185"/>
      <c r="Y9" s="177" t="s">
        <v>45</v>
      </c>
      <c r="Z9" s="178"/>
      <c r="AA9" s="178"/>
      <c r="AB9" s="178"/>
      <c r="AC9" s="178"/>
      <c r="AD9" s="185"/>
      <c r="AE9" s="177" t="s">
        <v>51</v>
      </c>
      <c r="AF9" s="178"/>
      <c r="AG9" s="185"/>
      <c r="AH9" s="190" t="s">
        <v>18</v>
      </c>
      <c r="AI9" s="191"/>
      <c r="AJ9" s="192"/>
      <c r="AK9" s="190" t="s">
        <v>19</v>
      </c>
      <c r="AL9" s="191"/>
      <c r="AM9" s="192"/>
      <c r="AN9" s="186"/>
      <c r="AO9" s="188"/>
    </row>
    <row r="10" spans="1:41" x14ac:dyDescent="0.25">
      <c r="A10" s="175"/>
      <c r="B10" s="175"/>
      <c r="C10" s="175"/>
      <c r="D10" s="129" t="s">
        <v>22</v>
      </c>
      <c r="E10" s="130" t="s">
        <v>23</v>
      </c>
      <c r="F10" s="130" t="s">
        <v>32</v>
      </c>
      <c r="G10" s="129" t="s">
        <v>22</v>
      </c>
      <c r="H10" s="129" t="s">
        <v>23</v>
      </c>
      <c r="I10" s="129" t="s">
        <v>32</v>
      </c>
      <c r="J10" s="129" t="s">
        <v>22</v>
      </c>
      <c r="K10" s="130" t="s">
        <v>23</v>
      </c>
      <c r="L10" s="130" t="s">
        <v>32</v>
      </c>
      <c r="M10" s="129" t="s">
        <v>22</v>
      </c>
      <c r="N10" s="129" t="s">
        <v>23</v>
      </c>
      <c r="O10" s="129" t="s">
        <v>32</v>
      </c>
      <c r="P10" s="129" t="s">
        <v>22</v>
      </c>
      <c r="Q10" s="130" t="s">
        <v>23</v>
      </c>
      <c r="R10" s="130" t="s">
        <v>32</v>
      </c>
      <c r="S10" s="129" t="s">
        <v>22</v>
      </c>
      <c r="T10" s="129" t="s">
        <v>23</v>
      </c>
      <c r="U10" s="129" t="s">
        <v>32</v>
      </c>
      <c r="V10" s="129" t="s">
        <v>22</v>
      </c>
      <c r="W10" s="130" t="s">
        <v>23</v>
      </c>
      <c r="X10" s="130" t="s">
        <v>32</v>
      </c>
      <c r="Y10" s="129" t="s">
        <v>22</v>
      </c>
      <c r="Z10" s="130" t="s">
        <v>23</v>
      </c>
      <c r="AA10" s="130" t="s">
        <v>32</v>
      </c>
      <c r="AB10" s="129" t="s">
        <v>22</v>
      </c>
      <c r="AC10" s="129" t="s">
        <v>23</v>
      </c>
      <c r="AD10" s="129" t="s">
        <v>32</v>
      </c>
      <c r="AE10" s="129" t="s">
        <v>22</v>
      </c>
      <c r="AF10" s="130" t="s">
        <v>23</v>
      </c>
      <c r="AG10" s="130" t="s">
        <v>32</v>
      </c>
      <c r="AH10" s="129" t="s">
        <v>22</v>
      </c>
      <c r="AI10" s="130" t="s">
        <v>23</v>
      </c>
      <c r="AJ10" s="130" t="s">
        <v>32</v>
      </c>
      <c r="AK10" s="129" t="s">
        <v>22</v>
      </c>
      <c r="AL10" s="129" t="s">
        <v>23</v>
      </c>
      <c r="AM10" s="129" t="s">
        <v>32</v>
      </c>
      <c r="AN10" s="186"/>
      <c r="AO10" s="189"/>
    </row>
    <row r="11" spans="1:41" ht="18" customHeight="1" x14ac:dyDescent="0.25">
      <c r="A11" s="117">
        <v>26</v>
      </c>
      <c r="B11" s="119" t="s">
        <v>307</v>
      </c>
      <c r="C11" s="120" t="s">
        <v>308</v>
      </c>
      <c r="D11" s="28">
        <v>23</v>
      </c>
      <c r="E11" s="28">
        <v>40</v>
      </c>
      <c r="F11" s="27">
        <f>E11+D11</f>
        <v>63</v>
      </c>
      <c r="G11" s="28">
        <v>25</v>
      </c>
      <c r="H11" s="28">
        <v>52</v>
      </c>
      <c r="I11" s="27">
        <f>H11+G11</f>
        <v>77</v>
      </c>
      <c r="J11" s="28">
        <v>28</v>
      </c>
      <c r="K11" s="28">
        <v>54</v>
      </c>
      <c r="L11" s="27">
        <f>K11+J11</f>
        <v>82</v>
      </c>
      <c r="M11" s="28">
        <v>26</v>
      </c>
      <c r="N11" s="28">
        <v>47</v>
      </c>
      <c r="O11" s="27">
        <f>N11+M11</f>
        <v>73</v>
      </c>
      <c r="P11" s="28">
        <v>23</v>
      </c>
      <c r="Q11" s="28">
        <v>39</v>
      </c>
      <c r="R11" s="27">
        <f>Q11+P11</f>
        <v>62</v>
      </c>
      <c r="S11" s="28">
        <v>27</v>
      </c>
      <c r="T11" s="28">
        <v>51</v>
      </c>
      <c r="U11" s="27">
        <f>T11+S11</f>
        <v>78</v>
      </c>
      <c r="V11" s="28">
        <v>28</v>
      </c>
      <c r="W11" s="28">
        <v>60</v>
      </c>
      <c r="X11" s="27">
        <f>W11+V11</f>
        <v>88</v>
      </c>
      <c r="Y11" s="28">
        <v>25</v>
      </c>
      <c r="Z11" s="28">
        <v>50</v>
      </c>
      <c r="AA11" s="27">
        <f>Z11+Y11</f>
        <v>75</v>
      </c>
      <c r="AB11" s="28">
        <v>25</v>
      </c>
      <c r="AC11" s="28">
        <v>58</v>
      </c>
      <c r="AD11" s="27">
        <f>AC11+AB11</f>
        <v>83</v>
      </c>
      <c r="AE11" s="28">
        <v>23</v>
      </c>
      <c r="AF11" s="28">
        <v>54</v>
      </c>
      <c r="AG11" s="27">
        <f>AF11+AE11</f>
        <v>77</v>
      </c>
      <c r="AH11" s="77">
        <v>24</v>
      </c>
      <c r="AI11" s="80">
        <v>43</v>
      </c>
      <c r="AJ11" s="27">
        <f>AI11+AH11</f>
        <v>67</v>
      </c>
      <c r="AK11" s="28">
        <v>28</v>
      </c>
      <c r="AL11" s="28">
        <v>54</v>
      </c>
      <c r="AM11" s="27">
        <f>AL11+AK11</f>
        <v>82</v>
      </c>
      <c r="AN11" s="28">
        <f>AM11+AJ11+AG11+AD11+AA11+X11+U11+R11+O11+L11+I11+F11</f>
        <v>907</v>
      </c>
      <c r="AO11" s="140">
        <f>AN11/1200*100</f>
        <v>75.583333333333343</v>
      </c>
    </row>
    <row r="12" spans="1:41" ht="18" customHeight="1" x14ac:dyDescent="0.25">
      <c r="A12" s="117">
        <v>27</v>
      </c>
      <c r="B12" s="119" t="s">
        <v>309</v>
      </c>
      <c r="C12" s="120" t="s">
        <v>310</v>
      </c>
      <c r="D12" s="28">
        <v>25</v>
      </c>
      <c r="E12" s="28">
        <v>44</v>
      </c>
      <c r="F12" s="27">
        <f t="shared" ref="F12:F20" si="0">E12+D12</f>
        <v>69</v>
      </c>
      <c r="G12" s="28">
        <v>26</v>
      </c>
      <c r="H12" s="28">
        <v>50</v>
      </c>
      <c r="I12" s="27">
        <f t="shared" ref="I12:I20" si="1">H12+G12</f>
        <v>76</v>
      </c>
      <c r="J12" s="28">
        <v>27</v>
      </c>
      <c r="K12" s="28">
        <v>51</v>
      </c>
      <c r="L12" s="27">
        <f t="shared" ref="L12:L20" si="2">K12+J12</f>
        <v>78</v>
      </c>
      <c r="M12" s="28">
        <v>25</v>
      </c>
      <c r="N12" s="28">
        <v>52</v>
      </c>
      <c r="O12" s="27">
        <f t="shared" ref="O12:O20" si="3">N12+M12</f>
        <v>77</v>
      </c>
      <c r="P12" s="28">
        <v>24</v>
      </c>
      <c r="Q12" s="28">
        <v>29</v>
      </c>
      <c r="R12" s="27">
        <f t="shared" ref="R12:R20" si="4">Q12+P12</f>
        <v>53</v>
      </c>
      <c r="S12" s="28">
        <v>27</v>
      </c>
      <c r="T12" s="28">
        <v>52</v>
      </c>
      <c r="U12" s="27">
        <f t="shared" ref="U12:U20" si="5">T12+S12</f>
        <v>79</v>
      </c>
      <c r="V12" s="28">
        <v>28</v>
      </c>
      <c r="W12" s="28">
        <v>60</v>
      </c>
      <c r="X12" s="27">
        <f t="shared" ref="X12:X20" si="6">W12+V12</f>
        <v>88</v>
      </c>
      <c r="Y12" s="28">
        <v>25</v>
      </c>
      <c r="Z12" s="28">
        <v>53</v>
      </c>
      <c r="AA12" s="27">
        <f t="shared" ref="AA12:AA20" si="7">Z12+Y12</f>
        <v>78</v>
      </c>
      <c r="AB12" s="28">
        <v>25</v>
      </c>
      <c r="AC12" s="28">
        <v>55</v>
      </c>
      <c r="AD12" s="27">
        <f t="shared" ref="AD12:AD20" si="8">AC12+AB12</f>
        <v>80</v>
      </c>
      <c r="AE12" s="28">
        <v>23</v>
      </c>
      <c r="AF12" s="28">
        <v>63</v>
      </c>
      <c r="AG12" s="27">
        <f t="shared" ref="AG12:AG20" si="9">AF12+AE12</f>
        <v>86</v>
      </c>
      <c r="AH12" s="77">
        <v>28</v>
      </c>
      <c r="AI12" s="80">
        <v>52</v>
      </c>
      <c r="AJ12" s="27">
        <f t="shared" ref="AJ12:AJ20" si="10">AI12+AH12</f>
        <v>80</v>
      </c>
      <c r="AK12" s="28">
        <v>29</v>
      </c>
      <c r="AL12" s="28">
        <v>58</v>
      </c>
      <c r="AM12" s="27">
        <f t="shared" ref="AM12:AM20" si="11">AL12+AK12</f>
        <v>87</v>
      </c>
      <c r="AN12" s="28">
        <f t="shared" ref="AN12:AN20" si="12">AM12+AJ12+AG12+AD12+AA12+X12+U12+R12+O12+L12+I12+F12</f>
        <v>931</v>
      </c>
      <c r="AO12" s="140">
        <f t="shared" ref="AO12:AO17" si="13">AN12/1200*100</f>
        <v>77.583333333333343</v>
      </c>
    </row>
    <row r="13" spans="1:41" ht="18" customHeight="1" x14ac:dyDescent="0.25">
      <c r="A13" s="117">
        <v>28</v>
      </c>
      <c r="B13" s="119" t="s">
        <v>311</v>
      </c>
      <c r="C13" s="120" t="s">
        <v>312</v>
      </c>
      <c r="D13" s="28">
        <v>26</v>
      </c>
      <c r="E13" s="28">
        <v>31</v>
      </c>
      <c r="F13" s="27">
        <f t="shared" si="0"/>
        <v>57</v>
      </c>
      <c r="G13" s="28">
        <v>27</v>
      </c>
      <c r="H13" s="28">
        <v>55</v>
      </c>
      <c r="I13" s="27">
        <f t="shared" si="1"/>
        <v>82</v>
      </c>
      <c r="J13" s="28">
        <v>26</v>
      </c>
      <c r="K13" s="28">
        <v>49</v>
      </c>
      <c r="L13" s="27">
        <f t="shared" si="2"/>
        <v>75</v>
      </c>
      <c r="M13" s="28">
        <v>26</v>
      </c>
      <c r="N13" s="28">
        <v>53</v>
      </c>
      <c r="O13" s="27">
        <f t="shared" si="3"/>
        <v>79</v>
      </c>
      <c r="P13" s="28">
        <v>21</v>
      </c>
      <c r="Q13" s="28">
        <v>30</v>
      </c>
      <c r="R13" s="27">
        <f t="shared" si="4"/>
        <v>51</v>
      </c>
      <c r="S13" s="28">
        <v>27</v>
      </c>
      <c r="T13" s="28">
        <v>52</v>
      </c>
      <c r="U13" s="27">
        <f t="shared" si="5"/>
        <v>79</v>
      </c>
      <c r="V13" s="28">
        <v>28</v>
      </c>
      <c r="W13" s="28">
        <v>43</v>
      </c>
      <c r="X13" s="27">
        <f t="shared" si="6"/>
        <v>71</v>
      </c>
      <c r="Y13" s="28">
        <v>25</v>
      </c>
      <c r="Z13" s="28">
        <v>48</v>
      </c>
      <c r="AA13" s="27">
        <f t="shared" si="7"/>
        <v>73</v>
      </c>
      <c r="AB13" s="28">
        <v>26</v>
      </c>
      <c r="AC13" s="28">
        <v>57</v>
      </c>
      <c r="AD13" s="27">
        <f t="shared" si="8"/>
        <v>83</v>
      </c>
      <c r="AE13" s="28">
        <v>23</v>
      </c>
      <c r="AF13" s="28">
        <v>60</v>
      </c>
      <c r="AG13" s="27">
        <f t="shared" si="9"/>
        <v>83</v>
      </c>
      <c r="AH13" s="77">
        <v>23</v>
      </c>
      <c r="AI13" s="80">
        <v>44</v>
      </c>
      <c r="AJ13" s="27">
        <f t="shared" si="10"/>
        <v>67</v>
      </c>
      <c r="AK13" s="28">
        <v>27</v>
      </c>
      <c r="AL13" s="28">
        <v>50</v>
      </c>
      <c r="AM13" s="27">
        <f t="shared" si="11"/>
        <v>77</v>
      </c>
      <c r="AN13" s="28">
        <f t="shared" si="12"/>
        <v>877</v>
      </c>
      <c r="AO13" s="140">
        <f t="shared" si="13"/>
        <v>73.083333333333329</v>
      </c>
    </row>
    <row r="14" spans="1:41" ht="18" customHeight="1" x14ac:dyDescent="0.25">
      <c r="A14" s="117">
        <v>29</v>
      </c>
      <c r="B14" s="119" t="s">
        <v>313</v>
      </c>
      <c r="C14" s="120" t="s">
        <v>314</v>
      </c>
      <c r="D14" s="28">
        <v>26</v>
      </c>
      <c r="E14" s="28">
        <v>35</v>
      </c>
      <c r="F14" s="27">
        <f t="shared" si="0"/>
        <v>61</v>
      </c>
      <c r="G14" s="28">
        <v>27</v>
      </c>
      <c r="H14" s="28">
        <v>57</v>
      </c>
      <c r="I14" s="27">
        <f t="shared" si="1"/>
        <v>84</v>
      </c>
      <c r="J14" s="28">
        <v>25</v>
      </c>
      <c r="K14" s="28">
        <v>41</v>
      </c>
      <c r="L14" s="27">
        <f t="shared" si="2"/>
        <v>66</v>
      </c>
      <c r="M14" s="28">
        <v>25</v>
      </c>
      <c r="N14" s="28">
        <v>48</v>
      </c>
      <c r="O14" s="27">
        <f t="shared" si="3"/>
        <v>73</v>
      </c>
      <c r="P14" s="28">
        <v>23</v>
      </c>
      <c r="Q14" s="28">
        <v>35</v>
      </c>
      <c r="R14" s="27">
        <f t="shared" si="4"/>
        <v>58</v>
      </c>
      <c r="S14" s="28">
        <v>26</v>
      </c>
      <c r="T14" s="28">
        <v>50</v>
      </c>
      <c r="U14" s="27">
        <f t="shared" si="5"/>
        <v>76</v>
      </c>
      <c r="V14" s="28">
        <v>26</v>
      </c>
      <c r="W14" s="28">
        <v>44</v>
      </c>
      <c r="X14" s="27">
        <f t="shared" si="6"/>
        <v>70</v>
      </c>
      <c r="Y14" s="28">
        <v>25</v>
      </c>
      <c r="Z14" s="28">
        <v>42</v>
      </c>
      <c r="AA14" s="27">
        <f t="shared" si="7"/>
        <v>67</v>
      </c>
      <c r="AB14" s="28">
        <v>27</v>
      </c>
      <c r="AC14" s="28">
        <v>58</v>
      </c>
      <c r="AD14" s="27">
        <f t="shared" si="8"/>
        <v>85</v>
      </c>
      <c r="AE14" s="28">
        <v>22</v>
      </c>
      <c r="AF14" s="28">
        <v>47</v>
      </c>
      <c r="AG14" s="27">
        <f t="shared" si="9"/>
        <v>69</v>
      </c>
      <c r="AH14" s="77">
        <v>24</v>
      </c>
      <c r="AI14" s="80">
        <v>31</v>
      </c>
      <c r="AJ14" s="27">
        <f t="shared" si="10"/>
        <v>55</v>
      </c>
      <c r="AK14" s="28">
        <v>27</v>
      </c>
      <c r="AL14" s="28">
        <v>52</v>
      </c>
      <c r="AM14" s="27">
        <f t="shared" si="11"/>
        <v>79</v>
      </c>
      <c r="AN14" s="28">
        <f t="shared" si="12"/>
        <v>843</v>
      </c>
      <c r="AO14" s="140">
        <f t="shared" si="13"/>
        <v>70.25</v>
      </c>
    </row>
    <row r="15" spans="1:41" ht="18" customHeight="1" x14ac:dyDescent="0.25">
      <c r="A15" s="117">
        <v>30</v>
      </c>
      <c r="B15" s="119" t="s">
        <v>315</v>
      </c>
      <c r="C15" s="120" t="s">
        <v>316</v>
      </c>
      <c r="D15" s="28">
        <v>22</v>
      </c>
      <c r="E15" s="28">
        <v>32</v>
      </c>
      <c r="F15" s="27">
        <f t="shared" si="0"/>
        <v>54</v>
      </c>
      <c r="G15" s="28">
        <v>25</v>
      </c>
      <c r="H15" s="28">
        <v>54</v>
      </c>
      <c r="I15" s="27">
        <f t="shared" si="1"/>
        <v>79</v>
      </c>
      <c r="J15" s="28">
        <v>26</v>
      </c>
      <c r="K15" s="28">
        <v>45</v>
      </c>
      <c r="L15" s="27">
        <f t="shared" si="2"/>
        <v>71</v>
      </c>
      <c r="M15" s="28">
        <v>26</v>
      </c>
      <c r="N15" s="28">
        <v>49</v>
      </c>
      <c r="O15" s="27">
        <f t="shared" si="3"/>
        <v>75</v>
      </c>
      <c r="P15" s="28">
        <v>24</v>
      </c>
      <c r="Q15" s="28">
        <v>37</v>
      </c>
      <c r="R15" s="27">
        <f t="shared" si="4"/>
        <v>61</v>
      </c>
      <c r="S15" s="28">
        <v>27</v>
      </c>
      <c r="T15" s="28">
        <v>50</v>
      </c>
      <c r="U15" s="27">
        <f t="shared" si="5"/>
        <v>77</v>
      </c>
      <c r="V15" s="28">
        <v>27</v>
      </c>
      <c r="W15" s="28">
        <v>50</v>
      </c>
      <c r="X15" s="27">
        <f t="shared" si="6"/>
        <v>77</v>
      </c>
      <c r="Y15" s="28">
        <v>20</v>
      </c>
      <c r="Z15" s="28">
        <v>43</v>
      </c>
      <c r="AA15" s="27">
        <f t="shared" si="7"/>
        <v>63</v>
      </c>
      <c r="AB15" s="28">
        <v>26</v>
      </c>
      <c r="AC15" s="28">
        <v>57</v>
      </c>
      <c r="AD15" s="27">
        <f t="shared" si="8"/>
        <v>83</v>
      </c>
      <c r="AE15" s="28">
        <v>22</v>
      </c>
      <c r="AF15" s="28">
        <v>42</v>
      </c>
      <c r="AG15" s="27">
        <f t="shared" si="9"/>
        <v>64</v>
      </c>
      <c r="AH15" s="77">
        <v>22</v>
      </c>
      <c r="AI15" s="80">
        <v>35</v>
      </c>
      <c r="AJ15" s="27">
        <f t="shared" si="10"/>
        <v>57</v>
      </c>
      <c r="AK15" s="28">
        <v>27</v>
      </c>
      <c r="AL15" s="28">
        <v>50</v>
      </c>
      <c r="AM15" s="27">
        <f t="shared" si="11"/>
        <v>77</v>
      </c>
      <c r="AN15" s="28">
        <f t="shared" si="12"/>
        <v>838</v>
      </c>
      <c r="AO15" s="140">
        <f t="shared" si="13"/>
        <v>69.833333333333343</v>
      </c>
    </row>
    <row r="16" spans="1:41" ht="18" customHeight="1" x14ac:dyDescent="0.25">
      <c r="A16" s="117">
        <v>31</v>
      </c>
      <c r="B16" s="119" t="s">
        <v>317</v>
      </c>
      <c r="C16" s="120" t="s">
        <v>318</v>
      </c>
      <c r="D16" s="28">
        <v>27</v>
      </c>
      <c r="E16" s="28">
        <v>45</v>
      </c>
      <c r="F16" s="27">
        <f t="shared" si="0"/>
        <v>72</v>
      </c>
      <c r="G16" s="28">
        <v>27</v>
      </c>
      <c r="H16" s="28">
        <v>55</v>
      </c>
      <c r="I16" s="27">
        <f t="shared" si="1"/>
        <v>82</v>
      </c>
      <c r="J16" s="28">
        <v>25</v>
      </c>
      <c r="K16" s="28">
        <v>53</v>
      </c>
      <c r="L16" s="27">
        <f t="shared" si="2"/>
        <v>78</v>
      </c>
      <c r="M16" s="28">
        <v>26</v>
      </c>
      <c r="N16" s="28">
        <v>55</v>
      </c>
      <c r="O16" s="27">
        <f t="shared" si="3"/>
        <v>81</v>
      </c>
      <c r="P16" s="28">
        <v>25</v>
      </c>
      <c r="Q16" s="28">
        <v>36</v>
      </c>
      <c r="R16" s="27">
        <f t="shared" si="4"/>
        <v>61</v>
      </c>
      <c r="S16" s="28">
        <v>27</v>
      </c>
      <c r="T16" s="28">
        <v>52</v>
      </c>
      <c r="U16" s="27">
        <f t="shared" si="5"/>
        <v>79</v>
      </c>
      <c r="V16" s="28">
        <v>28</v>
      </c>
      <c r="W16" s="28">
        <v>60</v>
      </c>
      <c r="X16" s="27">
        <f t="shared" si="6"/>
        <v>88</v>
      </c>
      <c r="Y16" s="28">
        <v>27</v>
      </c>
      <c r="Z16" s="28">
        <v>48</v>
      </c>
      <c r="AA16" s="27">
        <f t="shared" si="7"/>
        <v>75</v>
      </c>
      <c r="AB16" s="28">
        <v>27</v>
      </c>
      <c r="AC16" s="28">
        <v>57</v>
      </c>
      <c r="AD16" s="27">
        <f t="shared" si="8"/>
        <v>84</v>
      </c>
      <c r="AE16" s="28">
        <v>28</v>
      </c>
      <c r="AF16" s="28">
        <v>40</v>
      </c>
      <c r="AG16" s="27">
        <f t="shared" si="9"/>
        <v>68</v>
      </c>
      <c r="AH16" s="77">
        <v>28</v>
      </c>
      <c r="AI16" s="80">
        <v>41</v>
      </c>
      <c r="AJ16" s="27">
        <f t="shared" si="10"/>
        <v>69</v>
      </c>
      <c r="AK16" s="28">
        <v>29</v>
      </c>
      <c r="AL16" s="28">
        <v>60</v>
      </c>
      <c r="AM16" s="27">
        <f t="shared" si="11"/>
        <v>89</v>
      </c>
      <c r="AN16" s="28">
        <f t="shared" si="12"/>
        <v>926</v>
      </c>
      <c r="AO16" s="140">
        <f t="shared" si="13"/>
        <v>77.166666666666657</v>
      </c>
    </row>
    <row r="17" spans="1:41" ht="18" customHeight="1" x14ac:dyDescent="0.25">
      <c r="A17" s="117">
        <v>32</v>
      </c>
      <c r="B17" s="119" t="s">
        <v>319</v>
      </c>
      <c r="C17" s="120" t="s">
        <v>320</v>
      </c>
      <c r="D17" s="28">
        <v>21</v>
      </c>
      <c r="E17" s="28">
        <v>28</v>
      </c>
      <c r="F17" s="27">
        <v>50</v>
      </c>
      <c r="G17" s="28">
        <v>25</v>
      </c>
      <c r="H17" s="28">
        <v>48</v>
      </c>
      <c r="I17" s="27">
        <f t="shared" si="1"/>
        <v>73</v>
      </c>
      <c r="J17" s="28">
        <v>25</v>
      </c>
      <c r="K17" s="28">
        <v>43</v>
      </c>
      <c r="L17" s="27">
        <f t="shared" si="2"/>
        <v>68</v>
      </c>
      <c r="M17" s="28">
        <v>27</v>
      </c>
      <c r="N17" s="28">
        <v>48</v>
      </c>
      <c r="O17" s="27">
        <f t="shared" si="3"/>
        <v>75</v>
      </c>
      <c r="P17" s="28">
        <v>24</v>
      </c>
      <c r="Q17" s="28">
        <v>40</v>
      </c>
      <c r="R17" s="27">
        <f t="shared" si="4"/>
        <v>64</v>
      </c>
      <c r="S17" s="28">
        <v>25</v>
      </c>
      <c r="T17" s="28">
        <v>48</v>
      </c>
      <c r="U17" s="27">
        <f t="shared" si="5"/>
        <v>73</v>
      </c>
      <c r="V17" s="28">
        <v>26</v>
      </c>
      <c r="W17" s="28">
        <v>40</v>
      </c>
      <c r="X17" s="27">
        <f t="shared" si="6"/>
        <v>66</v>
      </c>
      <c r="Y17" s="28">
        <v>22</v>
      </c>
      <c r="Z17" s="28">
        <v>40</v>
      </c>
      <c r="AA17" s="27">
        <f t="shared" si="7"/>
        <v>62</v>
      </c>
      <c r="AB17" s="28">
        <v>24</v>
      </c>
      <c r="AC17" s="28">
        <v>56</v>
      </c>
      <c r="AD17" s="27">
        <f t="shared" si="8"/>
        <v>80</v>
      </c>
      <c r="AE17" s="28">
        <v>22</v>
      </c>
      <c r="AF17" s="28">
        <v>48</v>
      </c>
      <c r="AG17" s="27">
        <f t="shared" si="9"/>
        <v>70</v>
      </c>
      <c r="AH17" s="77">
        <v>25</v>
      </c>
      <c r="AI17" s="141">
        <v>33</v>
      </c>
      <c r="AJ17" s="27">
        <f t="shared" si="10"/>
        <v>58</v>
      </c>
      <c r="AK17" s="28">
        <v>27</v>
      </c>
      <c r="AL17" s="28">
        <v>51</v>
      </c>
      <c r="AM17" s="27">
        <f t="shared" si="11"/>
        <v>78</v>
      </c>
      <c r="AN17" s="28">
        <f t="shared" si="12"/>
        <v>817</v>
      </c>
      <c r="AO17" s="140">
        <f t="shared" si="13"/>
        <v>68.083333333333329</v>
      </c>
    </row>
    <row r="18" spans="1:41" s="11" customFormat="1" ht="18" customHeight="1" x14ac:dyDescent="0.25">
      <c r="A18" s="117">
        <v>33</v>
      </c>
      <c r="B18" s="119" t="s">
        <v>321</v>
      </c>
      <c r="C18" s="120" t="s">
        <v>322</v>
      </c>
      <c r="D18" s="28">
        <v>27</v>
      </c>
      <c r="E18" s="28">
        <v>34</v>
      </c>
      <c r="F18" s="27">
        <f t="shared" si="0"/>
        <v>61</v>
      </c>
      <c r="G18" s="28">
        <v>26</v>
      </c>
      <c r="H18" s="28">
        <v>54</v>
      </c>
      <c r="I18" s="27">
        <f t="shared" si="1"/>
        <v>80</v>
      </c>
      <c r="J18" s="28">
        <v>26</v>
      </c>
      <c r="K18" s="28">
        <v>55</v>
      </c>
      <c r="L18" s="27">
        <f t="shared" si="2"/>
        <v>81</v>
      </c>
      <c r="M18" s="28">
        <v>25</v>
      </c>
      <c r="N18" s="28">
        <v>54</v>
      </c>
      <c r="O18" s="27">
        <f t="shared" si="3"/>
        <v>79</v>
      </c>
      <c r="P18" s="28">
        <v>26</v>
      </c>
      <c r="Q18" s="28">
        <v>38</v>
      </c>
      <c r="R18" s="27">
        <f t="shared" si="4"/>
        <v>64</v>
      </c>
      <c r="S18" s="28">
        <v>27</v>
      </c>
      <c r="T18" s="28">
        <v>52</v>
      </c>
      <c r="U18" s="27">
        <f t="shared" si="5"/>
        <v>79</v>
      </c>
      <c r="V18" s="28">
        <v>27</v>
      </c>
      <c r="W18" s="28">
        <v>60</v>
      </c>
      <c r="X18" s="27">
        <f t="shared" si="6"/>
        <v>87</v>
      </c>
      <c r="Y18" s="28">
        <v>27</v>
      </c>
      <c r="Z18" s="28">
        <v>41</v>
      </c>
      <c r="AA18" s="27">
        <f t="shared" si="7"/>
        <v>68</v>
      </c>
      <c r="AB18" s="28">
        <v>27</v>
      </c>
      <c r="AC18" s="28">
        <v>58</v>
      </c>
      <c r="AD18" s="27">
        <f t="shared" si="8"/>
        <v>85</v>
      </c>
      <c r="AE18" s="28">
        <v>24</v>
      </c>
      <c r="AF18" s="28">
        <v>39</v>
      </c>
      <c r="AG18" s="27">
        <f t="shared" si="9"/>
        <v>63</v>
      </c>
      <c r="AH18" s="77">
        <v>25</v>
      </c>
      <c r="AI18" s="80">
        <v>37</v>
      </c>
      <c r="AJ18" s="27">
        <f t="shared" si="10"/>
        <v>62</v>
      </c>
      <c r="AK18" s="28">
        <v>28</v>
      </c>
      <c r="AL18" s="28">
        <v>53</v>
      </c>
      <c r="AM18" s="27">
        <f t="shared" si="11"/>
        <v>81</v>
      </c>
      <c r="AN18" s="28">
        <f t="shared" si="12"/>
        <v>890</v>
      </c>
      <c r="AO18" s="140">
        <f t="shared" ref="AO18:AO20" si="14">AN18/1200*100</f>
        <v>74.166666666666671</v>
      </c>
    </row>
    <row r="19" spans="1:41" s="11" customFormat="1" ht="18" customHeight="1" x14ac:dyDescent="0.25">
      <c r="A19" s="117">
        <v>34</v>
      </c>
      <c r="B19" s="119" t="s">
        <v>323</v>
      </c>
      <c r="C19" s="120" t="s">
        <v>324</v>
      </c>
      <c r="D19" s="28">
        <v>25</v>
      </c>
      <c r="E19" s="28">
        <v>42</v>
      </c>
      <c r="F19" s="27">
        <f t="shared" si="0"/>
        <v>67</v>
      </c>
      <c r="G19" s="28">
        <v>25</v>
      </c>
      <c r="H19" s="28">
        <v>49</v>
      </c>
      <c r="I19" s="27">
        <f t="shared" si="1"/>
        <v>74</v>
      </c>
      <c r="J19" s="28">
        <v>25</v>
      </c>
      <c r="K19" s="28">
        <v>50</v>
      </c>
      <c r="L19" s="27">
        <f t="shared" si="2"/>
        <v>75</v>
      </c>
      <c r="M19" s="28">
        <v>25</v>
      </c>
      <c r="N19" s="28">
        <v>52</v>
      </c>
      <c r="O19" s="27">
        <f t="shared" si="3"/>
        <v>77</v>
      </c>
      <c r="P19" s="28">
        <v>20</v>
      </c>
      <c r="Q19" s="28">
        <v>43</v>
      </c>
      <c r="R19" s="27">
        <f t="shared" si="4"/>
        <v>63</v>
      </c>
      <c r="S19" s="28">
        <v>27</v>
      </c>
      <c r="T19" s="28">
        <v>52</v>
      </c>
      <c r="U19" s="27">
        <f t="shared" si="5"/>
        <v>79</v>
      </c>
      <c r="V19" s="28">
        <v>28</v>
      </c>
      <c r="W19" s="28">
        <v>56</v>
      </c>
      <c r="X19" s="27">
        <f t="shared" si="6"/>
        <v>84</v>
      </c>
      <c r="Y19" s="28">
        <v>25</v>
      </c>
      <c r="Z19" s="28">
        <v>40</v>
      </c>
      <c r="AA19" s="27">
        <f t="shared" si="7"/>
        <v>65</v>
      </c>
      <c r="AB19" s="28">
        <v>26</v>
      </c>
      <c r="AC19" s="28">
        <v>58</v>
      </c>
      <c r="AD19" s="27">
        <f t="shared" si="8"/>
        <v>84</v>
      </c>
      <c r="AE19" s="28">
        <v>22</v>
      </c>
      <c r="AF19" s="28">
        <v>52</v>
      </c>
      <c r="AG19" s="27">
        <f t="shared" si="9"/>
        <v>74</v>
      </c>
      <c r="AH19" s="77">
        <v>22</v>
      </c>
      <c r="AI19" s="80">
        <v>38</v>
      </c>
      <c r="AJ19" s="27">
        <f t="shared" si="10"/>
        <v>60</v>
      </c>
      <c r="AK19" s="28">
        <v>27</v>
      </c>
      <c r="AL19" s="28">
        <v>54</v>
      </c>
      <c r="AM19" s="27">
        <f t="shared" si="11"/>
        <v>81</v>
      </c>
      <c r="AN19" s="28">
        <f t="shared" si="12"/>
        <v>883</v>
      </c>
      <c r="AO19" s="140">
        <f t="shared" si="14"/>
        <v>73.583333333333329</v>
      </c>
    </row>
    <row r="20" spans="1:41" ht="18" customHeight="1" x14ac:dyDescent="0.25">
      <c r="A20" s="117">
        <v>35</v>
      </c>
      <c r="B20" s="119" t="s">
        <v>325</v>
      </c>
      <c r="C20" s="120" t="s">
        <v>326</v>
      </c>
      <c r="D20" s="28">
        <v>14</v>
      </c>
      <c r="E20" s="28">
        <v>29</v>
      </c>
      <c r="F20" s="27">
        <f t="shared" si="0"/>
        <v>43</v>
      </c>
      <c r="G20" s="28">
        <v>14</v>
      </c>
      <c r="H20" s="28">
        <v>47</v>
      </c>
      <c r="I20" s="27">
        <f t="shared" si="1"/>
        <v>61</v>
      </c>
      <c r="J20" s="28">
        <v>14</v>
      </c>
      <c r="K20" s="28">
        <v>49</v>
      </c>
      <c r="L20" s="27">
        <f t="shared" si="2"/>
        <v>63</v>
      </c>
      <c r="M20" s="28">
        <v>14</v>
      </c>
      <c r="N20" s="28">
        <v>57</v>
      </c>
      <c r="O20" s="27">
        <f t="shared" si="3"/>
        <v>71</v>
      </c>
      <c r="P20" s="28">
        <v>14</v>
      </c>
      <c r="Q20" s="28">
        <v>37</v>
      </c>
      <c r="R20" s="27">
        <f t="shared" si="4"/>
        <v>51</v>
      </c>
      <c r="S20" s="28">
        <v>18</v>
      </c>
      <c r="T20" s="28">
        <v>50</v>
      </c>
      <c r="U20" s="27">
        <f t="shared" si="5"/>
        <v>68</v>
      </c>
      <c r="V20" s="28">
        <v>13</v>
      </c>
      <c r="W20" s="28">
        <v>0</v>
      </c>
      <c r="X20" s="27">
        <f t="shared" si="6"/>
        <v>13</v>
      </c>
      <c r="Y20" s="28">
        <v>14</v>
      </c>
      <c r="Z20" s="28">
        <v>45</v>
      </c>
      <c r="AA20" s="27">
        <f t="shared" si="7"/>
        <v>59</v>
      </c>
      <c r="AB20" s="28">
        <v>14</v>
      </c>
      <c r="AC20" s="28">
        <v>55</v>
      </c>
      <c r="AD20" s="27">
        <f t="shared" si="8"/>
        <v>69</v>
      </c>
      <c r="AE20" s="28">
        <v>14</v>
      </c>
      <c r="AF20" s="28">
        <v>39</v>
      </c>
      <c r="AG20" s="27">
        <f t="shared" si="9"/>
        <v>53</v>
      </c>
      <c r="AH20" s="77">
        <v>14</v>
      </c>
      <c r="AI20" s="80">
        <v>35</v>
      </c>
      <c r="AJ20" s="27">
        <f t="shared" si="10"/>
        <v>49</v>
      </c>
      <c r="AK20" s="28">
        <v>14</v>
      </c>
      <c r="AL20" s="28">
        <v>53</v>
      </c>
      <c r="AM20" s="27">
        <f t="shared" si="11"/>
        <v>67</v>
      </c>
      <c r="AN20" s="28">
        <f t="shared" si="12"/>
        <v>667</v>
      </c>
      <c r="AO20" s="140">
        <f t="shared" si="14"/>
        <v>55.583333333333329</v>
      </c>
    </row>
  </sheetData>
  <autoFilter ref="AI4:AI6"/>
  <mergeCells count="25">
    <mergeCell ref="B1:AM1"/>
    <mergeCell ref="D7:I8"/>
    <mergeCell ref="J7:O8"/>
    <mergeCell ref="P7:U8"/>
    <mergeCell ref="V7:X8"/>
    <mergeCell ref="Y7:AD8"/>
    <mergeCell ref="AE7:AG8"/>
    <mergeCell ref="AH7:AM8"/>
    <mergeCell ref="B2:AM2"/>
    <mergeCell ref="B3:AM3"/>
    <mergeCell ref="B4:AM4"/>
    <mergeCell ref="B5:AM5"/>
    <mergeCell ref="C7:C10"/>
    <mergeCell ref="B7:B10"/>
    <mergeCell ref="D9:I9"/>
    <mergeCell ref="Y9:AD9"/>
    <mergeCell ref="AN7:AN10"/>
    <mergeCell ref="AO7:AO10"/>
    <mergeCell ref="A7:A10"/>
    <mergeCell ref="AE9:AG9"/>
    <mergeCell ref="AK9:AM9"/>
    <mergeCell ref="J9:O9"/>
    <mergeCell ref="P9:U9"/>
    <mergeCell ref="V9:X9"/>
    <mergeCell ref="AH9:AJ9"/>
  </mergeCells>
  <conditionalFormatting sqref="I6 O6 L6 F6 R6 U6 X6 AA6 AD6 AG6 F11:F1048576 I11:I1048576 L11:L1048576 O11:O1048576 R11:R1048576 U11:U1048576 X11:X1048576 AA11:AA1048576 AD11:AD1048576 AG11:AG1048576">
    <cfRule type="cellIs" dxfId="35" priority="46" operator="lessThan">
      <formula>50</formula>
    </cfRule>
  </conditionalFormatting>
  <conditionalFormatting sqref="I9 F9">
    <cfRule type="cellIs" dxfId="34" priority="21" operator="lessThan">
      <formula>50</formula>
    </cfRule>
  </conditionalFormatting>
  <conditionalFormatting sqref="L9 O9">
    <cfRule type="cellIs" dxfId="33" priority="20" operator="lessThan">
      <formula>50</formula>
    </cfRule>
  </conditionalFormatting>
  <conditionalFormatting sqref="R9 U9">
    <cfRule type="cellIs" dxfId="32" priority="19" operator="lessThan">
      <formula>50</formula>
    </cfRule>
  </conditionalFormatting>
  <conditionalFormatting sqref="X9">
    <cfRule type="cellIs" dxfId="31" priority="18" operator="lessThan">
      <formula>50</formula>
    </cfRule>
  </conditionalFormatting>
  <conditionalFormatting sqref="AA9 AD9">
    <cfRule type="cellIs" dxfId="30" priority="17" operator="lessThan">
      <formula>50</formula>
    </cfRule>
  </conditionalFormatting>
  <conditionalFormatting sqref="AG9">
    <cfRule type="cellIs" dxfId="29" priority="16" operator="lessThan">
      <formula>50</formula>
    </cfRule>
  </conditionalFormatting>
  <conditionalFormatting sqref="AI21:AI1048576 AI9 AI6">
    <cfRule type="colorScale" priority="1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O21:AO1048576 AO1:AO7">
    <cfRule type="colorScale" priority="1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:Y3 AB1:AB3 AH1:AH3 G1:G3 J1:J3 M1:M3 P1:P3 S1:S3 AE1:AE3 V1:V3">
    <cfRule type="cellIs" dxfId="28" priority="15" operator="lessThan">
      <formula>50</formula>
    </cfRule>
  </conditionalFormatting>
  <conditionalFormatting sqref="F10">
    <cfRule type="cellIs" dxfId="27" priority="13" operator="lessThan">
      <formula>50</formula>
    </cfRule>
  </conditionalFormatting>
  <conditionalFormatting sqref="L10">
    <cfRule type="cellIs" dxfId="26" priority="12" operator="lessThan">
      <formula>50</formula>
    </cfRule>
  </conditionalFormatting>
  <conditionalFormatting sqref="R10">
    <cfRule type="cellIs" dxfId="25" priority="11" operator="lessThan">
      <formula>50</formula>
    </cfRule>
  </conditionalFormatting>
  <conditionalFormatting sqref="AA10">
    <cfRule type="cellIs" dxfId="24" priority="10" operator="lessThan">
      <formula>50</formula>
    </cfRule>
  </conditionalFormatting>
  <conditionalFormatting sqref="AJ10">
    <cfRule type="cellIs" dxfId="23" priority="9" operator="lessThan">
      <formula>50</formula>
    </cfRule>
  </conditionalFormatting>
  <conditionalFormatting sqref="X10">
    <cfRule type="cellIs" dxfId="22" priority="8" operator="lessThan">
      <formula>50</formula>
    </cfRule>
  </conditionalFormatting>
  <conditionalFormatting sqref="AG10">
    <cfRule type="cellIs" dxfId="21" priority="7" operator="lessThan">
      <formula>50</formula>
    </cfRule>
  </conditionalFormatting>
  <conditionalFormatting sqref="I10">
    <cfRule type="cellIs" dxfId="20" priority="6" operator="lessThan">
      <formula>50</formula>
    </cfRule>
  </conditionalFormatting>
  <conditionalFormatting sqref="O10">
    <cfRule type="cellIs" dxfId="19" priority="5" operator="lessThan">
      <formula>50</formula>
    </cfRule>
  </conditionalFormatting>
  <conditionalFormatting sqref="U10">
    <cfRule type="cellIs" dxfId="18" priority="4" operator="lessThan">
      <formula>50</formula>
    </cfRule>
  </conditionalFormatting>
  <conditionalFormatting sqref="AD10">
    <cfRule type="cellIs" dxfId="17" priority="3" operator="lessThan">
      <formula>50</formula>
    </cfRule>
  </conditionalFormatting>
  <conditionalFormatting sqref="AM10">
    <cfRule type="cellIs" dxfId="16" priority="2" operator="lessThan">
      <formula>50</formula>
    </cfRule>
  </conditionalFormatting>
  <conditionalFormatting sqref="AO11:AO20">
    <cfRule type="top10" dxfId="15" priority="1" rank="3"/>
  </conditionalFormatting>
  <pageMargins left="0.25" right="0.25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topLeftCell="A4" zoomScale="90" zoomScaleNormal="90" workbookViewId="0">
      <selection activeCell="Q16" sqref="Q16"/>
    </sheetView>
  </sheetViews>
  <sheetFormatPr defaultColWidth="9.109375" defaultRowHeight="13.2" x14ac:dyDescent="0.25"/>
  <cols>
    <col min="1" max="1" width="8.88671875" style="3" customWidth="1"/>
    <col min="2" max="2" width="45.88671875" style="3" customWidth="1"/>
    <col min="3" max="3" width="12" style="3" customWidth="1"/>
    <col min="4" max="18" width="6.6640625" style="41" customWidth="1"/>
    <col min="19" max="20" width="9.109375" style="41"/>
    <col min="21" max="16384" width="9.109375" style="3"/>
  </cols>
  <sheetData>
    <row r="1" spans="1:34" ht="15.75" customHeight="1" x14ac:dyDescent="0.25">
      <c r="A1" s="167" t="s">
        <v>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</row>
    <row r="2" spans="1:34" ht="15.75" customHeight="1" x14ac:dyDescent="0.25">
      <c r="A2" s="168" t="s">
        <v>176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</row>
    <row r="3" spans="1:34" ht="15.75" customHeight="1" x14ac:dyDescent="0.25">
      <c r="A3" s="168" t="s">
        <v>6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</row>
    <row r="4" spans="1:34" ht="17.399999999999999" x14ac:dyDescent="0.3">
      <c r="A4" s="169" t="s">
        <v>253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</row>
    <row r="5" spans="1:34" ht="17.399999999999999" x14ac:dyDescent="0.3">
      <c r="A5" s="169" t="s">
        <v>183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</row>
    <row r="7" spans="1:34" s="4" customFormat="1" ht="15" x14ac:dyDescent="0.25"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34" s="4" customFormat="1" ht="12.75" customHeight="1" x14ac:dyDescent="0.25">
      <c r="A8" s="195" t="s">
        <v>0</v>
      </c>
      <c r="B8" s="195" t="s">
        <v>2</v>
      </c>
      <c r="C8" s="195" t="s">
        <v>1</v>
      </c>
      <c r="D8" s="176" t="s">
        <v>46</v>
      </c>
      <c r="E8" s="176"/>
      <c r="F8" s="176"/>
      <c r="G8" s="176" t="s">
        <v>48</v>
      </c>
      <c r="H8" s="176"/>
      <c r="I8" s="176"/>
      <c r="J8" s="176" t="s">
        <v>141</v>
      </c>
      <c r="K8" s="176"/>
      <c r="L8" s="176"/>
      <c r="M8" s="194" t="s">
        <v>49</v>
      </c>
      <c r="N8" s="194"/>
      <c r="O8" s="194"/>
      <c r="P8" s="194" t="s">
        <v>50</v>
      </c>
      <c r="Q8" s="194"/>
      <c r="R8" s="194"/>
      <c r="S8" s="196" t="s">
        <v>21</v>
      </c>
      <c r="T8" s="194" t="s">
        <v>185</v>
      </c>
    </row>
    <row r="9" spans="1:34" s="4" customFormat="1" ht="15" x14ac:dyDescent="0.25">
      <c r="A9" s="195"/>
      <c r="B9" s="195"/>
      <c r="C9" s="195"/>
      <c r="D9" s="176" t="s">
        <v>47</v>
      </c>
      <c r="E9" s="176"/>
      <c r="F9" s="176"/>
      <c r="G9" s="176" t="s">
        <v>18</v>
      </c>
      <c r="H9" s="176"/>
      <c r="I9" s="176"/>
      <c r="J9" s="176" t="s">
        <v>18</v>
      </c>
      <c r="K9" s="176"/>
      <c r="L9" s="176"/>
      <c r="M9" s="176" t="s">
        <v>19</v>
      </c>
      <c r="N9" s="176"/>
      <c r="O9" s="176"/>
      <c r="P9" s="194" t="s">
        <v>19</v>
      </c>
      <c r="Q9" s="194"/>
      <c r="R9" s="194"/>
      <c r="S9" s="197"/>
      <c r="T9" s="194"/>
    </row>
    <row r="10" spans="1:34" s="4" customFormat="1" ht="15" x14ac:dyDescent="0.25">
      <c r="A10" s="195"/>
      <c r="B10" s="195"/>
      <c r="C10" s="195"/>
      <c r="D10" s="110" t="s">
        <v>22</v>
      </c>
      <c r="E10" s="110" t="s">
        <v>23</v>
      </c>
      <c r="F10" s="110" t="s">
        <v>32</v>
      </c>
      <c r="G10" s="110" t="s">
        <v>22</v>
      </c>
      <c r="H10" s="110" t="s">
        <v>23</v>
      </c>
      <c r="I10" s="110" t="s">
        <v>32</v>
      </c>
      <c r="J10" s="110" t="s">
        <v>22</v>
      </c>
      <c r="K10" s="110" t="s">
        <v>23</v>
      </c>
      <c r="L10" s="110" t="s">
        <v>32</v>
      </c>
      <c r="M10" s="110" t="s">
        <v>22</v>
      </c>
      <c r="N10" s="111" t="s">
        <v>23</v>
      </c>
      <c r="O10" s="110" t="s">
        <v>32</v>
      </c>
      <c r="P10" s="111" t="s">
        <v>22</v>
      </c>
      <c r="Q10" s="111" t="s">
        <v>23</v>
      </c>
      <c r="R10" s="110" t="s">
        <v>32</v>
      </c>
      <c r="S10" s="198"/>
      <c r="T10" s="194"/>
    </row>
    <row r="11" spans="1:34" s="4" customFormat="1" ht="15.9" customHeight="1" x14ac:dyDescent="0.25">
      <c r="A11" s="76">
        <v>1</v>
      </c>
      <c r="B11" s="50" t="s">
        <v>113</v>
      </c>
      <c r="C11" s="120" t="s">
        <v>353</v>
      </c>
      <c r="D11" s="9">
        <v>26</v>
      </c>
      <c r="E11" s="9">
        <v>55</v>
      </c>
      <c r="F11" s="131">
        <f t="shared" ref="F11:F35" si="0">E11+D11</f>
        <v>81</v>
      </c>
      <c r="G11" s="9">
        <v>24</v>
      </c>
      <c r="H11" s="9">
        <v>53</v>
      </c>
      <c r="I11" s="131">
        <f t="shared" ref="I11:I35" si="1">H11+G11</f>
        <v>77</v>
      </c>
      <c r="J11" s="9">
        <v>26</v>
      </c>
      <c r="K11" s="9">
        <v>49</v>
      </c>
      <c r="L11" s="131">
        <f t="shared" ref="L11:L35" si="2">K11+J11</f>
        <v>75</v>
      </c>
      <c r="M11" s="9">
        <v>26</v>
      </c>
      <c r="N11" s="9">
        <v>54</v>
      </c>
      <c r="O11" s="131">
        <f t="shared" ref="O11:O35" si="3">N11+M11</f>
        <v>80</v>
      </c>
      <c r="P11" s="9">
        <v>85</v>
      </c>
      <c r="Q11" s="9"/>
      <c r="R11" s="131">
        <f t="shared" ref="R11:R35" si="4">Q11+P11</f>
        <v>85</v>
      </c>
      <c r="S11" s="9">
        <f t="shared" ref="S11:S35" si="5">R11+O11+L11+I11+F11</f>
        <v>398</v>
      </c>
      <c r="T11" s="142">
        <f t="shared" ref="T11:T35" si="6">S11/500*100</f>
        <v>79.600000000000009</v>
      </c>
    </row>
    <row r="12" spans="1:34" s="4" customFormat="1" ht="15.9" customHeight="1" x14ac:dyDescent="0.25">
      <c r="A12" s="57">
        <v>2</v>
      </c>
      <c r="B12" s="50" t="s">
        <v>114</v>
      </c>
      <c r="C12" s="120" t="s">
        <v>354</v>
      </c>
      <c r="D12" s="9">
        <v>24</v>
      </c>
      <c r="E12" s="9">
        <v>52</v>
      </c>
      <c r="F12" s="131">
        <f t="shared" si="0"/>
        <v>76</v>
      </c>
      <c r="G12" s="9">
        <v>26</v>
      </c>
      <c r="H12" s="9">
        <v>56</v>
      </c>
      <c r="I12" s="131">
        <f t="shared" si="1"/>
        <v>82</v>
      </c>
      <c r="J12" s="9">
        <v>25</v>
      </c>
      <c r="K12" s="9">
        <v>47</v>
      </c>
      <c r="L12" s="131">
        <f t="shared" si="2"/>
        <v>72</v>
      </c>
      <c r="M12" s="9">
        <v>24</v>
      </c>
      <c r="N12" s="9">
        <v>55</v>
      </c>
      <c r="O12" s="131">
        <f t="shared" si="3"/>
        <v>79</v>
      </c>
      <c r="P12" s="9">
        <v>86</v>
      </c>
      <c r="Q12" s="9"/>
      <c r="R12" s="131">
        <f t="shared" si="4"/>
        <v>86</v>
      </c>
      <c r="S12" s="9">
        <f t="shared" si="5"/>
        <v>395</v>
      </c>
      <c r="T12" s="142">
        <f t="shared" si="6"/>
        <v>79</v>
      </c>
    </row>
    <row r="13" spans="1:34" s="4" customFormat="1" ht="15.9" customHeight="1" x14ac:dyDescent="0.25">
      <c r="A13" s="76">
        <v>3</v>
      </c>
      <c r="B13" s="50" t="s">
        <v>115</v>
      </c>
      <c r="C13" s="120" t="s">
        <v>355</v>
      </c>
      <c r="D13" s="9">
        <v>24</v>
      </c>
      <c r="E13" s="9">
        <v>47</v>
      </c>
      <c r="F13" s="131">
        <f t="shared" si="0"/>
        <v>71</v>
      </c>
      <c r="G13" s="9">
        <v>22</v>
      </c>
      <c r="H13" s="9">
        <v>48</v>
      </c>
      <c r="I13" s="131">
        <f t="shared" si="1"/>
        <v>70</v>
      </c>
      <c r="J13" s="9">
        <v>26</v>
      </c>
      <c r="K13" s="9">
        <v>46</v>
      </c>
      <c r="L13" s="131">
        <f t="shared" si="2"/>
        <v>72</v>
      </c>
      <c r="M13" s="9">
        <v>27</v>
      </c>
      <c r="N13" s="9">
        <v>60</v>
      </c>
      <c r="O13" s="131">
        <f t="shared" si="3"/>
        <v>87</v>
      </c>
      <c r="P13" s="9">
        <v>84</v>
      </c>
      <c r="Q13" s="9"/>
      <c r="R13" s="131">
        <f t="shared" si="4"/>
        <v>84</v>
      </c>
      <c r="S13" s="9">
        <f t="shared" si="5"/>
        <v>384</v>
      </c>
      <c r="T13" s="142">
        <f t="shared" si="6"/>
        <v>76.8</v>
      </c>
    </row>
    <row r="14" spans="1:34" s="4" customFormat="1" ht="15.9" customHeight="1" x14ac:dyDescent="0.25">
      <c r="A14" s="57">
        <v>4</v>
      </c>
      <c r="B14" s="50" t="s">
        <v>116</v>
      </c>
      <c r="C14" s="120" t="s">
        <v>356</v>
      </c>
      <c r="D14" s="9">
        <v>23</v>
      </c>
      <c r="E14" s="9">
        <v>46</v>
      </c>
      <c r="F14" s="131">
        <f t="shared" si="0"/>
        <v>69</v>
      </c>
      <c r="G14" s="9">
        <v>26</v>
      </c>
      <c r="H14" s="9">
        <v>46</v>
      </c>
      <c r="I14" s="131">
        <f t="shared" si="1"/>
        <v>72</v>
      </c>
      <c r="J14" s="9">
        <v>25</v>
      </c>
      <c r="K14" s="9">
        <v>48</v>
      </c>
      <c r="L14" s="131">
        <f t="shared" si="2"/>
        <v>73</v>
      </c>
      <c r="M14" s="9">
        <v>24</v>
      </c>
      <c r="N14" s="9">
        <v>52</v>
      </c>
      <c r="O14" s="131">
        <f t="shared" si="3"/>
        <v>76</v>
      </c>
      <c r="P14" s="9">
        <v>73</v>
      </c>
      <c r="Q14" s="9"/>
      <c r="R14" s="131">
        <f t="shared" si="4"/>
        <v>73</v>
      </c>
      <c r="S14" s="9">
        <f t="shared" si="5"/>
        <v>363</v>
      </c>
      <c r="T14" s="142">
        <f t="shared" si="6"/>
        <v>72.599999999999994</v>
      </c>
    </row>
    <row r="15" spans="1:34" s="4" customFormat="1" ht="15.9" customHeight="1" x14ac:dyDescent="0.25">
      <c r="A15" s="76">
        <v>5</v>
      </c>
      <c r="B15" s="50" t="s">
        <v>117</v>
      </c>
      <c r="C15" s="120" t="s">
        <v>357</v>
      </c>
      <c r="D15" s="9">
        <v>27</v>
      </c>
      <c r="E15" s="9">
        <v>47</v>
      </c>
      <c r="F15" s="131">
        <f t="shared" si="0"/>
        <v>74</v>
      </c>
      <c r="G15" s="9">
        <v>26</v>
      </c>
      <c r="H15" s="9">
        <v>52</v>
      </c>
      <c r="I15" s="131">
        <f t="shared" si="1"/>
        <v>78</v>
      </c>
      <c r="J15" s="9">
        <v>27</v>
      </c>
      <c r="K15" s="9">
        <v>48</v>
      </c>
      <c r="L15" s="131">
        <f t="shared" si="2"/>
        <v>75</v>
      </c>
      <c r="M15" s="9">
        <v>27</v>
      </c>
      <c r="N15" s="9">
        <v>61</v>
      </c>
      <c r="O15" s="131">
        <f t="shared" si="3"/>
        <v>88</v>
      </c>
      <c r="P15" s="9">
        <v>90</v>
      </c>
      <c r="Q15" s="9"/>
      <c r="R15" s="131">
        <f t="shared" si="4"/>
        <v>90</v>
      </c>
      <c r="S15" s="9">
        <f t="shared" si="5"/>
        <v>405</v>
      </c>
      <c r="T15" s="142">
        <f t="shared" si="6"/>
        <v>81</v>
      </c>
    </row>
    <row r="16" spans="1:34" s="4" customFormat="1" ht="15.9" customHeight="1" x14ac:dyDescent="0.25">
      <c r="A16" s="57">
        <v>6</v>
      </c>
      <c r="B16" s="50" t="s">
        <v>118</v>
      </c>
      <c r="C16" s="120" t="s">
        <v>358</v>
      </c>
      <c r="D16" s="9">
        <v>20</v>
      </c>
      <c r="E16" s="9">
        <v>52</v>
      </c>
      <c r="F16" s="131">
        <f t="shared" si="0"/>
        <v>72</v>
      </c>
      <c r="G16" s="9">
        <v>22</v>
      </c>
      <c r="H16" s="9">
        <v>58</v>
      </c>
      <c r="I16" s="131">
        <f t="shared" si="1"/>
        <v>80</v>
      </c>
      <c r="J16" s="9">
        <v>24</v>
      </c>
      <c r="K16" s="9">
        <v>45</v>
      </c>
      <c r="L16" s="131">
        <f t="shared" si="2"/>
        <v>69</v>
      </c>
      <c r="M16" s="9">
        <v>22</v>
      </c>
      <c r="N16" s="9">
        <v>54</v>
      </c>
      <c r="O16" s="131">
        <f t="shared" si="3"/>
        <v>76</v>
      </c>
      <c r="P16" s="9">
        <v>74</v>
      </c>
      <c r="Q16" s="9"/>
      <c r="R16" s="131">
        <f t="shared" si="4"/>
        <v>74</v>
      </c>
      <c r="S16" s="9">
        <f t="shared" si="5"/>
        <v>371</v>
      </c>
      <c r="T16" s="142">
        <f t="shared" si="6"/>
        <v>74.2</v>
      </c>
    </row>
    <row r="17" spans="1:20" s="4" customFormat="1" ht="15.9" customHeight="1" x14ac:dyDescent="0.25">
      <c r="A17" s="76">
        <v>7</v>
      </c>
      <c r="B17" s="50" t="s">
        <v>119</v>
      </c>
      <c r="C17" s="120" t="s">
        <v>359</v>
      </c>
      <c r="D17" s="9">
        <v>24</v>
      </c>
      <c r="E17" s="9">
        <v>52</v>
      </c>
      <c r="F17" s="131">
        <f t="shared" si="0"/>
        <v>76</v>
      </c>
      <c r="G17" s="9">
        <v>27</v>
      </c>
      <c r="H17" s="9">
        <v>59</v>
      </c>
      <c r="I17" s="131">
        <f t="shared" si="1"/>
        <v>86</v>
      </c>
      <c r="J17" s="9">
        <v>26</v>
      </c>
      <c r="K17" s="9">
        <v>50</v>
      </c>
      <c r="L17" s="131">
        <f t="shared" si="2"/>
        <v>76</v>
      </c>
      <c r="M17" s="9">
        <v>27</v>
      </c>
      <c r="N17" s="9">
        <v>62</v>
      </c>
      <c r="O17" s="131">
        <f t="shared" si="3"/>
        <v>89</v>
      </c>
      <c r="P17" s="9">
        <v>79</v>
      </c>
      <c r="Q17" s="9"/>
      <c r="R17" s="131">
        <f t="shared" si="4"/>
        <v>79</v>
      </c>
      <c r="S17" s="9">
        <f t="shared" si="5"/>
        <v>406</v>
      </c>
      <c r="T17" s="142">
        <f t="shared" si="6"/>
        <v>81.2</v>
      </c>
    </row>
    <row r="18" spans="1:20" s="4" customFormat="1" ht="15.9" customHeight="1" x14ac:dyDescent="0.25">
      <c r="A18" s="57">
        <v>8</v>
      </c>
      <c r="B18" s="50" t="s">
        <v>120</v>
      </c>
      <c r="C18" s="120" t="s">
        <v>360</v>
      </c>
      <c r="D18" s="9">
        <v>22</v>
      </c>
      <c r="E18" s="9">
        <v>47</v>
      </c>
      <c r="F18" s="131">
        <f t="shared" si="0"/>
        <v>69</v>
      </c>
      <c r="G18" s="9">
        <v>22</v>
      </c>
      <c r="H18" s="9">
        <v>57</v>
      </c>
      <c r="I18" s="131">
        <f t="shared" si="1"/>
        <v>79</v>
      </c>
      <c r="J18" s="9">
        <v>23</v>
      </c>
      <c r="K18" s="9">
        <v>43</v>
      </c>
      <c r="L18" s="131">
        <f t="shared" si="2"/>
        <v>66</v>
      </c>
      <c r="M18" s="9">
        <v>27</v>
      </c>
      <c r="N18" s="9">
        <v>61</v>
      </c>
      <c r="O18" s="131">
        <f t="shared" si="3"/>
        <v>88</v>
      </c>
      <c r="P18" s="9">
        <v>88</v>
      </c>
      <c r="Q18" s="9"/>
      <c r="R18" s="131">
        <f t="shared" si="4"/>
        <v>88</v>
      </c>
      <c r="S18" s="9">
        <f t="shared" si="5"/>
        <v>390</v>
      </c>
      <c r="T18" s="142">
        <f t="shared" si="6"/>
        <v>78</v>
      </c>
    </row>
    <row r="19" spans="1:20" s="4" customFormat="1" ht="15.9" customHeight="1" x14ac:dyDescent="0.25">
      <c r="A19" s="76">
        <v>11</v>
      </c>
      <c r="B19" s="50" t="s">
        <v>121</v>
      </c>
      <c r="C19" s="120" t="s">
        <v>365</v>
      </c>
      <c r="D19" s="9">
        <v>20</v>
      </c>
      <c r="E19" s="9">
        <v>38</v>
      </c>
      <c r="F19" s="131">
        <f t="shared" si="0"/>
        <v>58</v>
      </c>
      <c r="G19" s="9">
        <v>27</v>
      </c>
      <c r="H19" s="9">
        <v>40</v>
      </c>
      <c r="I19" s="131">
        <f t="shared" si="1"/>
        <v>67</v>
      </c>
      <c r="J19" s="9">
        <v>25</v>
      </c>
      <c r="K19" s="9">
        <v>38</v>
      </c>
      <c r="L19" s="131">
        <f t="shared" si="2"/>
        <v>63</v>
      </c>
      <c r="M19" s="9">
        <v>25</v>
      </c>
      <c r="N19" s="9">
        <v>55</v>
      </c>
      <c r="O19" s="131">
        <f t="shared" si="3"/>
        <v>80</v>
      </c>
      <c r="P19" s="9">
        <v>75</v>
      </c>
      <c r="Q19" s="9"/>
      <c r="R19" s="131">
        <f t="shared" si="4"/>
        <v>75</v>
      </c>
      <c r="S19" s="9">
        <f t="shared" si="5"/>
        <v>343</v>
      </c>
      <c r="T19" s="142">
        <f t="shared" si="6"/>
        <v>68.600000000000009</v>
      </c>
    </row>
    <row r="20" spans="1:20" s="4" customFormat="1" ht="15.9" customHeight="1" x14ac:dyDescent="0.25">
      <c r="A20" s="57">
        <v>12</v>
      </c>
      <c r="B20" s="50" t="s">
        <v>122</v>
      </c>
      <c r="C20" s="120" t="s">
        <v>366</v>
      </c>
      <c r="D20" s="9">
        <v>25</v>
      </c>
      <c r="E20" s="9">
        <v>50</v>
      </c>
      <c r="F20" s="131">
        <f t="shared" si="0"/>
        <v>75</v>
      </c>
      <c r="G20" s="9">
        <v>19</v>
      </c>
      <c r="H20" s="9">
        <v>50</v>
      </c>
      <c r="I20" s="131">
        <f t="shared" si="1"/>
        <v>69</v>
      </c>
      <c r="J20" s="9">
        <v>24</v>
      </c>
      <c r="K20" s="9">
        <v>44</v>
      </c>
      <c r="L20" s="131">
        <f t="shared" si="2"/>
        <v>68</v>
      </c>
      <c r="M20" s="9">
        <v>26</v>
      </c>
      <c r="N20" s="9">
        <v>53</v>
      </c>
      <c r="O20" s="131">
        <f t="shared" si="3"/>
        <v>79</v>
      </c>
      <c r="P20" s="9">
        <v>87</v>
      </c>
      <c r="Q20" s="9"/>
      <c r="R20" s="131">
        <f t="shared" si="4"/>
        <v>87</v>
      </c>
      <c r="S20" s="9">
        <f t="shared" si="5"/>
        <v>378</v>
      </c>
      <c r="T20" s="142">
        <f t="shared" si="6"/>
        <v>75.599999999999994</v>
      </c>
    </row>
    <row r="21" spans="1:20" s="4" customFormat="1" ht="15.9" customHeight="1" x14ac:dyDescent="0.25">
      <c r="A21" s="57">
        <v>14</v>
      </c>
      <c r="B21" s="50" t="s">
        <v>123</v>
      </c>
      <c r="C21" s="120" t="s">
        <v>369</v>
      </c>
      <c r="D21" s="9">
        <v>26</v>
      </c>
      <c r="E21" s="9">
        <v>51</v>
      </c>
      <c r="F21" s="131">
        <f t="shared" si="0"/>
        <v>77</v>
      </c>
      <c r="G21" s="9">
        <v>25</v>
      </c>
      <c r="H21" s="9">
        <v>58</v>
      </c>
      <c r="I21" s="131">
        <f t="shared" si="1"/>
        <v>83</v>
      </c>
      <c r="J21" s="9">
        <v>27</v>
      </c>
      <c r="K21" s="9">
        <v>51</v>
      </c>
      <c r="L21" s="131">
        <f t="shared" si="2"/>
        <v>78</v>
      </c>
      <c r="M21" s="9">
        <v>27</v>
      </c>
      <c r="N21" s="9">
        <v>56</v>
      </c>
      <c r="O21" s="131">
        <f t="shared" si="3"/>
        <v>83</v>
      </c>
      <c r="P21" s="9">
        <v>86</v>
      </c>
      <c r="Q21" s="9"/>
      <c r="R21" s="131">
        <f t="shared" si="4"/>
        <v>86</v>
      </c>
      <c r="S21" s="9">
        <f t="shared" si="5"/>
        <v>407</v>
      </c>
      <c r="T21" s="142">
        <f t="shared" si="6"/>
        <v>81.399999999999991</v>
      </c>
    </row>
    <row r="22" spans="1:20" s="4" customFormat="1" ht="15.9" customHeight="1" x14ac:dyDescent="0.25">
      <c r="A22" s="76">
        <v>15</v>
      </c>
      <c r="B22" s="50" t="s">
        <v>124</v>
      </c>
      <c r="C22" s="120" t="s">
        <v>370</v>
      </c>
      <c r="D22" s="9">
        <v>23</v>
      </c>
      <c r="E22" s="9">
        <v>51</v>
      </c>
      <c r="F22" s="131">
        <f t="shared" si="0"/>
        <v>74</v>
      </c>
      <c r="G22" s="9">
        <v>25</v>
      </c>
      <c r="H22" s="9">
        <v>57</v>
      </c>
      <c r="I22" s="131">
        <f t="shared" si="1"/>
        <v>82</v>
      </c>
      <c r="J22" s="9">
        <v>26</v>
      </c>
      <c r="K22" s="9">
        <v>50</v>
      </c>
      <c r="L22" s="131">
        <f t="shared" si="2"/>
        <v>76</v>
      </c>
      <c r="M22" s="9">
        <v>27</v>
      </c>
      <c r="N22" s="9">
        <v>60</v>
      </c>
      <c r="O22" s="131">
        <f t="shared" si="3"/>
        <v>87</v>
      </c>
      <c r="P22" s="9">
        <v>92</v>
      </c>
      <c r="Q22" s="9"/>
      <c r="R22" s="131">
        <f t="shared" si="4"/>
        <v>92</v>
      </c>
      <c r="S22" s="9">
        <f t="shared" si="5"/>
        <v>411</v>
      </c>
      <c r="T22" s="142">
        <f t="shared" si="6"/>
        <v>82.199999999999989</v>
      </c>
    </row>
    <row r="23" spans="1:20" s="4" customFormat="1" ht="15.9" customHeight="1" x14ac:dyDescent="0.25">
      <c r="A23" s="57">
        <v>16</v>
      </c>
      <c r="B23" s="50" t="s">
        <v>125</v>
      </c>
      <c r="C23" s="120" t="s">
        <v>371</v>
      </c>
      <c r="D23" s="9">
        <v>22</v>
      </c>
      <c r="E23" s="9">
        <v>43</v>
      </c>
      <c r="F23" s="131">
        <f t="shared" si="0"/>
        <v>65</v>
      </c>
      <c r="G23" s="9">
        <v>24</v>
      </c>
      <c r="H23" s="9">
        <v>58</v>
      </c>
      <c r="I23" s="131">
        <f t="shared" si="1"/>
        <v>82</v>
      </c>
      <c r="J23" s="9">
        <v>26</v>
      </c>
      <c r="K23" s="9">
        <v>42</v>
      </c>
      <c r="L23" s="131">
        <f t="shared" si="2"/>
        <v>68</v>
      </c>
      <c r="M23" s="9">
        <v>26</v>
      </c>
      <c r="N23" s="9">
        <v>55</v>
      </c>
      <c r="O23" s="131">
        <f t="shared" si="3"/>
        <v>81</v>
      </c>
      <c r="P23" s="9">
        <v>88</v>
      </c>
      <c r="Q23" s="9"/>
      <c r="R23" s="131">
        <f t="shared" si="4"/>
        <v>88</v>
      </c>
      <c r="S23" s="9">
        <f t="shared" si="5"/>
        <v>384</v>
      </c>
      <c r="T23" s="142">
        <f t="shared" si="6"/>
        <v>76.8</v>
      </c>
    </row>
    <row r="24" spans="1:20" s="4" customFormat="1" ht="15.9" customHeight="1" x14ac:dyDescent="0.25">
      <c r="A24" s="76">
        <v>17</v>
      </c>
      <c r="B24" s="50" t="s">
        <v>126</v>
      </c>
      <c r="C24" s="120" t="s">
        <v>372</v>
      </c>
      <c r="D24" s="9">
        <v>18</v>
      </c>
      <c r="E24" s="9">
        <v>40</v>
      </c>
      <c r="F24" s="131">
        <f t="shared" si="0"/>
        <v>58</v>
      </c>
      <c r="G24" s="9">
        <v>26</v>
      </c>
      <c r="H24" s="9">
        <v>44</v>
      </c>
      <c r="I24" s="131">
        <f t="shared" si="1"/>
        <v>70</v>
      </c>
      <c r="J24" s="9">
        <v>22</v>
      </c>
      <c r="K24" s="9">
        <v>39</v>
      </c>
      <c r="L24" s="131">
        <f t="shared" si="2"/>
        <v>61</v>
      </c>
      <c r="M24" s="9">
        <v>27</v>
      </c>
      <c r="N24" s="9">
        <v>58</v>
      </c>
      <c r="O24" s="131">
        <f t="shared" si="3"/>
        <v>85</v>
      </c>
      <c r="P24" s="9">
        <v>84</v>
      </c>
      <c r="Q24" s="9"/>
      <c r="R24" s="131">
        <f t="shared" si="4"/>
        <v>84</v>
      </c>
      <c r="S24" s="9">
        <f t="shared" si="5"/>
        <v>358</v>
      </c>
      <c r="T24" s="142">
        <f t="shared" si="6"/>
        <v>71.599999999999994</v>
      </c>
    </row>
    <row r="25" spans="1:20" s="4" customFormat="1" ht="15.9" customHeight="1" x14ac:dyDescent="0.25">
      <c r="A25" s="57">
        <v>18</v>
      </c>
      <c r="B25" s="50" t="s">
        <v>127</v>
      </c>
      <c r="C25" s="120" t="s">
        <v>373</v>
      </c>
      <c r="D25" s="9">
        <v>26</v>
      </c>
      <c r="E25" s="9">
        <v>51</v>
      </c>
      <c r="F25" s="131">
        <f t="shared" si="0"/>
        <v>77</v>
      </c>
      <c r="G25" s="9">
        <v>12</v>
      </c>
      <c r="H25" s="9">
        <v>60</v>
      </c>
      <c r="I25" s="131">
        <f t="shared" si="1"/>
        <v>72</v>
      </c>
      <c r="J25" s="9">
        <v>28</v>
      </c>
      <c r="K25" s="9">
        <v>49</v>
      </c>
      <c r="L25" s="131">
        <f t="shared" si="2"/>
        <v>77</v>
      </c>
      <c r="M25" s="9">
        <v>27</v>
      </c>
      <c r="N25" s="9">
        <v>60</v>
      </c>
      <c r="O25" s="131">
        <f t="shared" si="3"/>
        <v>87</v>
      </c>
      <c r="P25" s="9">
        <v>86</v>
      </c>
      <c r="Q25" s="9"/>
      <c r="R25" s="131">
        <f t="shared" si="4"/>
        <v>86</v>
      </c>
      <c r="S25" s="9">
        <f t="shared" si="5"/>
        <v>399</v>
      </c>
      <c r="T25" s="142">
        <f t="shared" si="6"/>
        <v>79.800000000000011</v>
      </c>
    </row>
    <row r="26" spans="1:20" s="4" customFormat="1" ht="15.9" customHeight="1" x14ac:dyDescent="0.25">
      <c r="A26" s="57">
        <v>20</v>
      </c>
      <c r="B26" s="50" t="s">
        <v>128</v>
      </c>
      <c r="C26" s="120" t="s">
        <v>375</v>
      </c>
      <c r="D26" s="9">
        <v>21</v>
      </c>
      <c r="E26" s="9">
        <v>44</v>
      </c>
      <c r="F26" s="131">
        <f t="shared" si="0"/>
        <v>65</v>
      </c>
      <c r="G26" s="9">
        <v>24</v>
      </c>
      <c r="H26" s="9">
        <v>50</v>
      </c>
      <c r="I26" s="131">
        <f t="shared" si="1"/>
        <v>74</v>
      </c>
      <c r="J26" s="9">
        <v>25</v>
      </c>
      <c r="K26" s="9">
        <v>46</v>
      </c>
      <c r="L26" s="131">
        <f t="shared" si="2"/>
        <v>71</v>
      </c>
      <c r="M26" s="9">
        <v>24</v>
      </c>
      <c r="N26" s="9">
        <v>58</v>
      </c>
      <c r="O26" s="131">
        <f t="shared" si="3"/>
        <v>82</v>
      </c>
      <c r="P26" s="9">
        <v>82</v>
      </c>
      <c r="Q26" s="9"/>
      <c r="R26" s="131">
        <f t="shared" si="4"/>
        <v>82</v>
      </c>
      <c r="S26" s="9">
        <f t="shared" si="5"/>
        <v>374</v>
      </c>
      <c r="T26" s="142">
        <f t="shared" si="6"/>
        <v>74.8</v>
      </c>
    </row>
    <row r="27" spans="1:20" s="4" customFormat="1" ht="15.9" customHeight="1" x14ac:dyDescent="0.25">
      <c r="A27" s="76">
        <v>21</v>
      </c>
      <c r="B27" s="50" t="s">
        <v>129</v>
      </c>
      <c r="C27" s="120" t="s">
        <v>376</v>
      </c>
      <c r="D27" s="9">
        <v>20</v>
      </c>
      <c r="E27" s="9">
        <v>44</v>
      </c>
      <c r="F27" s="131">
        <f t="shared" si="0"/>
        <v>64</v>
      </c>
      <c r="G27" s="9">
        <v>26</v>
      </c>
      <c r="H27" s="9">
        <v>60</v>
      </c>
      <c r="I27" s="131">
        <f t="shared" si="1"/>
        <v>86</v>
      </c>
      <c r="J27" s="9">
        <v>21</v>
      </c>
      <c r="K27" s="9">
        <v>44</v>
      </c>
      <c r="L27" s="131">
        <f t="shared" si="2"/>
        <v>65</v>
      </c>
      <c r="M27" s="9">
        <v>23</v>
      </c>
      <c r="N27" s="9">
        <v>57</v>
      </c>
      <c r="O27" s="131">
        <f t="shared" si="3"/>
        <v>80</v>
      </c>
      <c r="P27" s="9">
        <v>80</v>
      </c>
      <c r="Q27" s="9"/>
      <c r="R27" s="131">
        <f t="shared" si="4"/>
        <v>80</v>
      </c>
      <c r="S27" s="9">
        <f t="shared" si="5"/>
        <v>375</v>
      </c>
      <c r="T27" s="142">
        <f t="shared" si="6"/>
        <v>75</v>
      </c>
    </row>
    <row r="28" spans="1:20" s="4" customFormat="1" ht="15.9" customHeight="1" x14ac:dyDescent="0.25">
      <c r="A28" s="57">
        <v>22</v>
      </c>
      <c r="B28" s="50" t="s">
        <v>130</v>
      </c>
      <c r="C28" s="120" t="s">
        <v>377</v>
      </c>
      <c r="D28" s="9">
        <v>23</v>
      </c>
      <c r="E28" s="9">
        <v>47</v>
      </c>
      <c r="F28" s="131">
        <f t="shared" si="0"/>
        <v>70</v>
      </c>
      <c r="G28" s="9">
        <v>24</v>
      </c>
      <c r="H28" s="9">
        <v>59</v>
      </c>
      <c r="I28" s="131">
        <f t="shared" si="1"/>
        <v>83</v>
      </c>
      <c r="J28" s="9">
        <v>25</v>
      </c>
      <c r="K28" s="9">
        <v>45</v>
      </c>
      <c r="L28" s="131">
        <f t="shared" si="2"/>
        <v>70</v>
      </c>
      <c r="M28" s="9">
        <v>25</v>
      </c>
      <c r="N28" s="9">
        <v>54</v>
      </c>
      <c r="O28" s="131">
        <f t="shared" si="3"/>
        <v>79</v>
      </c>
      <c r="P28" s="9">
        <v>74</v>
      </c>
      <c r="Q28" s="9"/>
      <c r="R28" s="131">
        <f t="shared" si="4"/>
        <v>74</v>
      </c>
      <c r="S28" s="9">
        <f t="shared" si="5"/>
        <v>376</v>
      </c>
      <c r="T28" s="142">
        <f t="shared" si="6"/>
        <v>75.2</v>
      </c>
    </row>
    <row r="29" spans="1:20" s="4" customFormat="1" ht="15.9" customHeight="1" x14ac:dyDescent="0.25">
      <c r="A29" s="76">
        <v>23</v>
      </c>
      <c r="B29" s="50" t="s">
        <v>131</v>
      </c>
      <c r="C29" s="120" t="s">
        <v>378</v>
      </c>
      <c r="D29" s="9">
        <v>20</v>
      </c>
      <c r="E29" s="9">
        <v>52</v>
      </c>
      <c r="F29" s="131">
        <f t="shared" si="0"/>
        <v>72</v>
      </c>
      <c r="G29" s="9">
        <v>24</v>
      </c>
      <c r="H29" s="9">
        <v>55</v>
      </c>
      <c r="I29" s="131">
        <f t="shared" si="1"/>
        <v>79</v>
      </c>
      <c r="J29" s="9">
        <v>26</v>
      </c>
      <c r="K29" s="9">
        <v>46</v>
      </c>
      <c r="L29" s="131">
        <f t="shared" si="2"/>
        <v>72</v>
      </c>
      <c r="M29" s="9">
        <v>24</v>
      </c>
      <c r="N29" s="9">
        <v>54</v>
      </c>
      <c r="O29" s="131">
        <f t="shared" si="3"/>
        <v>78</v>
      </c>
      <c r="P29" s="9">
        <v>85</v>
      </c>
      <c r="Q29" s="9"/>
      <c r="R29" s="131">
        <f t="shared" si="4"/>
        <v>85</v>
      </c>
      <c r="S29" s="9">
        <f t="shared" si="5"/>
        <v>386</v>
      </c>
      <c r="T29" s="142">
        <f t="shared" si="6"/>
        <v>77.2</v>
      </c>
    </row>
    <row r="30" spans="1:20" s="4" customFormat="1" ht="15.9" customHeight="1" x14ac:dyDescent="0.25">
      <c r="A30" s="57">
        <v>24</v>
      </c>
      <c r="B30" s="50" t="s">
        <v>132</v>
      </c>
      <c r="C30" s="120" t="s">
        <v>379</v>
      </c>
      <c r="D30" s="9">
        <v>22</v>
      </c>
      <c r="E30" s="9">
        <v>60</v>
      </c>
      <c r="F30" s="131">
        <f t="shared" si="0"/>
        <v>82</v>
      </c>
      <c r="G30" s="9">
        <v>26</v>
      </c>
      <c r="H30" s="9">
        <v>60</v>
      </c>
      <c r="I30" s="131">
        <f t="shared" si="1"/>
        <v>86</v>
      </c>
      <c r="J30" s="9">
        <v>26</v>
      </c>
      <c r="K30" s="9">
        <v>47</v>
      </c>
      <c r="L30" s="131">
        <f t="shared" si="2"/>
        <v>73</v>
      </c>
      <c r="M30" s="9">
        <v>24</v>
      </c>
      <c r="N30" s="9">
        <v>55</v>
      </c>
      <c r="O30" s="131">
        <f t="shared" si="3"/>
        <v>79</v>
      </c>
      <c r="P30" s="9">
        <v>84</v>
      </c>
      <c r="Q30" s="9"/>
      <c r="R30" s="131">
        <f t="shared" si="4"/>
        <v>84</v>
      </c>
      <c r="S30" s="9">
        <f t="shared" si="5"/>
        <v>404</v>
      </c>
      <c r="T30" s="142">
        <f t="shared" si="6"/>
        <v>80.800000000000011</v>
      </c>
    </row>
    <row r="31" spans="1:20" s="4" customFormat="1" ht="15.9" customHeight="1" x14ac:dyDescent="0.25">
      <c r="A31" s="76">
        <v>25</v>
      </c>
      <c r="B31" s="50" t="s">
        <v>133</v>
      </c>
      <c r="C31" s="120" t="s">
        <v>380</v>
      </c>
      <c r="D31" s="9">
        <v>23</v>
      </c>
      <c r="E31" s="9">
        <v>43</v>
      </c>
      <c r="F31" s="131">
        <f t="shared" si="0"/>
        <v>66</v>
      </c>
      <c r="G31" s="9">
        <v>22</v>
      </c>
      <c r="H31" s="9">
        <v>58</v>
      </c>
      <c r="I31" s="131">
        <f t="shared" si="1"/>
        <v>80</v>
      </c>
      <c r="J31" s="9">
        <v>26</v>
      </c>
      <c r="K31" s="9">
        <v>43</v>
      </c>
      <c r="L31" s="131">
        <f t="shared" si="2"/>
        <v>69</v>
      </c>
      <c r="M31" s="9">
        <v>25</v>
      </c>
      <c r="N31" s="9">
        <v>53</v>
      </c>
      <c r="O31" s="131">
        <f t="shared" si="3"/>
        <v>78</v>
      </c>
      <c r="P31" s="9">
        <v>86</v>
      </c>
      <c r="Q31" s="9"/>
      <c r="R31" s="131">
        <f t="shared" si="4"/>
        <v>86</v>
      </c>
      <c r="S31" s="9">
        <f t="shared" si="5"/>
        <v>379</v>
      </c>
      <c r="T31" s="142">
        <f t="shared" si="6"/>
        <v>75.8</v>
      </c>
    </row>
    <row r="32" spans="1:20" s="4" customFormat="1" ht="15.9" customHeight="1" x14ac:dyDescent="0.25">
      <c r="A32" s="76">
        <v>27</v>
      </c>
      <c r="B32" s="50" t="s">
        <v>134</v>
      </c>
      <c r="C32" s="120" t="s">
        <v>382</v>
      </c>
      <c r="D32" s="9">
        <v>21</v>
      </c>
      <c r="E32" s="9">
        <v>43</v>
      </c>
      <c r="F32" s="131">
        <f t="shared" si="0"/>
        <v>64</v>
      </c>
      <c r="G32" s="9">
        <v>26</v>
      </c>
      <c r="H32" s="9">
        <v>48</v>
      </c>
      <c r="I32" s="131">
        <f t="shared" si="1"/>
        <v>74</v>
      </c>
      <c r="J32" s="9">
        <v>23</v>
      </c>
      <c r="K32" s="9">
        <v>40</v>
      </c>
      <c r="L32" s="131">
        <f t="shared" si="2"/>
        <v>63</v>
      </c>
      <c r="M32" s="9">
        <v>24</v>
      </c>
      <c r="N32" s="9">
        <v>56</v>
      </c>
      <c r="O32" s="131">
        <f t="shared" si="3"/>
        <v>80</v>
      </c>
      <c r="P32" s="9">
        <v>87</v>
      </c>
      <c r="Q32" s="9"/>
      <c r="R32" s="131">
        <f t="shared" si="4"/>
        <v>87</v>
      </c>
      <c r="S32" s="9">
        <f t="shared" si="5"/>
        <v>368</v>
      </c>
      <c r="T32" s="142">
        <f t="shared" si="6"/>
        <v>73.599999999999994</v>
      </c>
    </row>
    <row r="33" spans="1:20" s="4" customFormat="1" ht="15.9" customHeight="1" x14ac:dyDescent="0.25">
      <c r="A33" s="57">
        <v>28</v>
      </c>
      <c r="B33" s="50" t="s">
        <v>383</v>
      </c>
      <c r="C33" s="120" t="s">
        <v>384</v>
      </c>
      <c r="D33" s="9">
        <v>22</v>
      </c>
      <c r="E33" s="9">
        <v>43</v>
      </c>
      <c r="F33" s="131">
        <f t="shared" si="0"/>
        <v>65</v>
      </c>
      <c r="G33" s="9">
        <v>25</v>
      </c>
      <c r="H33" s="9">
        <v>56</v>
      </c>
      <c r="I33" s="131">
        <f t="shared" si="1"/>
        <v>81</v>
      </c>
      <c r="J33" s="9">
        <v>26</v>
      </c>
      <c r="K33" s="9">
        <v>44</v>
      </c>
      <c r="L33" s="131">
        <f t="shared" si="2"/>
        <v>70</v>
      </c>
      <c r="M33" s="9">
        <v>26</v>
      </c>
      <c r="N33" s="9">
        <v>57</v>
      </c>
      <c r="O33" s="131">
        <f t="shared" si="3"/>
        <v>83</v>
      </c>
      <c r="P33" s="9">
        <v>90</v>
      </c>
      <c r="Q33" s="9"/>
      <c r="R33" s="131">
        <f t="shared" si="4"/>
        <v>90</v>
      </c>
      <c r="S33" s="9">
        <f t="shared" si="5"/>
        <v>389</v>
      </c>
      <c r="T33" s="142">
        <f t="shared" si="6"/>
        <v>77.8</v>
      </c>
    </row>
    <row r="34" spans="1:20" s="4" customFormat="1" ht="15.9" customHeight="1" x14ac:dyDescent="0.25">
      <c r="A34" s="57">
        <v>30</v>
      </c>
      <c r="B34" s="50" t="s">
        <v>135</v>
      </c>
      <c r="C34" s="120" t="s">
        <v>387</v>
      </c>
      <c r="D34" s="9">
        <v>25</v>
      </c>
      <c r="E34" s="9">
        <v>47</v>
      </c>
      <c r="F34" s="131">
        <f t="shared" si="0"/>
        <v>72</v>
      </c>
      <c r="G34" s="9">
        <v>25</v>
      </c>
      <c r="H34" s="9">
        <v>60</v>
      </c>
      <c r="I34" s="131">
        <f t="shared" si="1"/>
        <v>85</v>
      </c>
      <c r="J34" s="9">
        <v>25</v>
      </c>
      <c r="K34" s="9">
        <v>46</v>
      </c>
      <c r="L34" s="131">
        <f t="shared" si="2"/>
        <v>71</v>
      </c>
      <c r="M34" s="9">
        <v>26</v>
      </c>
      <c r="N34" s="9">
        <v>55</v>
      </c>
      <c r="O34" s="131">
        <f t="shared" si="3"/>
        <v>81</v>
      </c>
      <c r="P34" s="9">
        <v>84</v>
      </c>
      <c r="Q34" s="9"/>
      <c r="R34" s="131">
        <f t="shared" si="4"/>
        <v>84</v>
      </c>
      <c r="S34" s="9">
        <f t="shared" si="5"/>
        <v>393</v>
      </c>
      <c r="T34" s="142">
        <f t="shared" si="6"/>
        <v>78.600000000000009</v>
      </c>
    </row>
    <row r="35" spans="1:20" s="4" customFormat="1" ht="15.9" customHeight="1" x14ac:dyDescent="0.25">
      <c r="A35" s="76">
        <v>31</v>
      </c>
      <c r="B35" s="50" t="s">
        <v>136</v>
      </c>
      <c r="C35" s="120" t="s">
        <v>388</v>
      </c>
      <c r="D35" s="9">
        <v>22</v>
      </c>
      <c r="E35" s="9">
        <v>42</v>
      </c>
      <c r="F35" s="131">
        <f t="shared" si="0"/>
        <v>64</v>
      </c>
      <c r="G35" s="9">
        <v>24</v>
      </c>
      <c r="H35" s="9">
        <v>53</v>
      </c>
      <c r="I35" s="131">
        <f t="shared" si="1"/>
        <v>77</v>
      </c>
      <c r="J35" s="9">
        <v>26</v>
      </c>
      <c r="K35" s="9">
        <v>43</v>
      </c>
      <c r="L35" s="131">
        <f t="shared" si="2"/>
        <v>69</v>
      </c>
      <c r="M35" s="9">
        <v>28</v>
      </c>
      <c r="N35" s="9">
        <v>60</v>
      </c>
      <c r="O35" s="131">
        <f t="shared" si="3"/>
        <v>88</v>
      </c>
      <c r="P35" s="9">
        <v>83</v>
      </c>
      <c r="Q35" s="9"/>
      <c r="R35" s="131">
        <f t="shared" si="4"/>
        <v>83</v>
      </c>
      <c r="S35" s="9">
        <f t="shared" si="5"/>
        <v>381</v>
      </c>
      <c r="T35" s="142">
        <f t="shared" si="6"/>
        <v>76.2</v>
      </c>
    </row>
  </sheetData>
  <autoFilter ref="T3:T35"/>
  <mergeCells count="20">
    <mergeCell ref="T8:T10"/>
    <mergeCell ref="A2:T2"/>
    <mergeCell ref="D9:F9"/>
    <mergeCell ref="S8:S10"/>
    <mergeCell ref="G9:I9"/>
    <mergeCell ref="J9:L9"/>
    <mergeCell ref="M9:O9"/>
    <mergeCell ref="P9:R9"/>
    <mergeCell ref="A1:T1"/>
    <mergeCell ref="A3:T3"/>
    <mergeCell ref="A4:T4"/>
    <mergeCell ref="A5:T5"/>
    <mergeCell ref="D8:F8"/>
    <mergeCell ref="G8:I8"/>
    <mergeCell ref="J8:L8"/>
    <mergeCell ref="M8:O8"/>
    <mergeCell ref="P8:R8"/>
    <mergeCell ref="A8:A10"/>
    <mergeCell ref="B8:B10"/>
    <mergeCell ref="C8:C10"/>
  </mergeCells>
  <conditionalFormatting sqref="R6:R1048576 O6:O1048576 L6:L1048576 I6:I1048576 F6:F1048576">
    <cfRule type="cellIs" dxfId="14" priority="13" operator="lessThan">
      <formula>50</formula>
    </cfRule>
  </conditionalFormatting>
  <conditionalFormatting sqref="T36:T1048576 T6:T8"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11:T35">
    <cfRule type="top10" dxfId="13" priority="1" rank="3"/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zoomScale="90" zoomScaleNormal="90" workbookViewId="0">
      <selection activeCell="T13" sqref="T13"/>
    </sheetView>
  </sheetViews>
  <sheetFormatPr defaultColWidth="9.109375" defaultRowHeight="13.2" x14ac:dyDescent="0.25"/>
  <cols>
    <col min="1" max="1" width="9.109375" style="3"/>
    <col min="2" max="2" width="44.6640625" style="3" customWidth="1"/>
    <col min="3" max="3" width="12.33203125" style="3" customWidth="1"/>
    <col min="4" max="18" width="6.6640625" style="41" customWidth="1"/>
    <col min="19" max="20" width="9.109375" style="41"/>
    <col min="21" max="16384" width="9.109375" style="3"/>
  </cols>
  <sheetData>
    <row r="1" spans="1:37" ht="15.75" customHeight="1" x14ac:dyDescent="0.25">
      <c r="A1" s="167" t="s">
        <v>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</row>
    <row r="2" spans="1:37" ht="15.75" customHeight="1" x14ac:dyDescent="0.25">
      <c r="A2" s="168" t="s">
        <v>176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</row>
    <row r="3" spans="1:37" ht="15.75" customHeight="1" x14ac:dyDescent="0.25">
      <c r="A3" s="168" t="s">
        <v>6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</row>
    <row r="4" spans="1:37" ht="17.399999999999999" x14ac:dyDescent="0.3">
      <c r="A4" s="169" t="s">
        <v>177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</row>
    <row r="5" spans="1:37" ht="17.399999999999999" x14ac:dyDescent="0.3">
      <c r="A5" s="169" t="s">
        <v>182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</row>
    <row r="7" spans="1:37" s="4" customFormat="1" ht="15" x14ac:dyDescent="0.25"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37" s="4" customFormat="1" ht="26.25" customHeight="1" x14ac:dyDescent="0.25">
      <c r="A8" s="195" t="s">
        <v>0</v>
      </c>
      <c r="B8" s="195" t="s">
        <v>2</v>
      </c>
      <c r="C8" s="200" t="s">
        <v>1</v>
      </c>
      <c r="D8" s="176" t="s">
        <v>175</v>
      </c>
      <c r="E8" s="176"/>
      <c r="F8" s="176"/>
      <c r="G8" s="176" t="s">
        <v>48</v>
      </c>
      <c r="H8" s="176"/>
      <c r="I8" s="176"/>
      <c r="J8" s="176" t="s">
        <v>141</v>
      </c>
      <c r="K8" s="176"/>
      <c r="L8" s="176"/>
      <c r="M8" s="194" t="s">
        <v>49</v>
      </c>
      <c r="N8" s="194"/>
      <c r="O8" s="194"/>
      <c r="P8" s="194" t="s">
        <v>50</v>
      </c>
      <c r="Q8" s="194"/>
      <c r="R8" s="194"/>
      <c r="S8" s="176" t="s">
        <v>21</v>
      </c>
      <c r="T8" s="194" t="s">
        <v>185</v>
      </c>
    </row>
    <row r="9" spans="1:37" s="4" customFormat="1" ht="15" x14ac:dyDescent="0.25">
      <c r="A9" s="199"/>
      <c r="B9" s="199"/>
      <c r="C9" s="201"/>
      <c r="D9" s="176" t="s">
        <v>47</v>
      </c>
      <c r="E9" s="176"/>
      <c r="F9" s="176"/>
      <c r="G9" s="176" t="s">
        <v>18</v>
      </c>
      <c r="H9" s="176"/>
      <c r="I9" s="176"/>
      <c r="J9" s="176" t="s">
        <v>18</v>
      </c>
      <c r="K9" s="176"/>
      <c r="L9" s="176"/>
      <c r="M9" s="176" t="s">
        <v>19</v>
      </c>
      <c r="N9" s="176"/>
      <c r="O9" s="176"/>
      <c r="P9" s="194" t="s">
        <v>19</v>
      </c>
      <c r="Q9" s="194"/>
      <c r="R9" s="194"/>
      <c r="S9" s="176"/>
      <c r="T9" s="194"/>
    </row>
    <row r="10" spans="1:37" s="4" customFormat="1" ht="15" x14ac:dyDescent="0.25">
      <c r="D10" s="48" t="s">
        <v>22</v>
      </c>
      <c r="E10" s="48" t="s">
        <v>23</v>
      </c>
      <c r="F10" s="48" t="s">
        <v>32</v>
      </c>
      <c r="G10" s="48" t="s">
        <v>22</v>
      </c>
      <c r="H10" s="48" t="s">
        <v>23</v>
      </c>
      <c r="I10" s="48" t="s">
        <v>32</v>
      </c>
      <c r="J10" s="48" t="s">
        <v>22</v>
      </c>
      <c r="K10" s="48" t="s">
        <v>23</v>
      </c>
      <c r="L10" s="48" t="s">
        <v>32</v>
      </c>
      <c r="M10" s="48" t="s">
        <v>22</v>
      </c>
      <c r="N10" s="49" t="s">
        <v>23</v>
      </c>
      <c r="O10" s="48" t="s">
        <v>32</v>
      </c>
      <c r="P10" s="49" t="s">
        <v>22</v>
      </c>
      <c r="Q10" s="49" t="s">
        <v>23</v>
      </c>
      <c r="R10" s="48" t="s">
        <v>32</v>
      </c>
      <c r="S10" s="48"/>
      <c r="T10" s="48"/>
    </row>
    <row r="11" spans="1:37" s="4" customFormat="1" ht="15.9" customHeight="1" x14ac:dyDescent="0.25">
      <c r="A11" s="76">
        <v>9</v>
      </c>
      <c r="B11" s="50" t="s">
        <v>361</v>
      </c>
      <c r="C11" s="120" t="s">
        <v>362</v>
      </c>
      <c r="D11" s="9">
        <v>18</v>
      </c>
      <c r="E11" s="9">
        <v>40</v>
      </c>
      <c r="F11" s="131">
        <f t="shared" ref="F11:F16" si="0">E11+D11</f>
        <v>58</v>
      </c>
      <c r="G11" s="9">
        <v>21</v>
      </c>
      <c r="H11" s="9">
        <v>52</v>
      </c>
      <c r="I11" s="131">
        <f t="shared" ref="I11:I16" si="1">H11+G11</f>
        <v>73</v>
      </c>
      <c r="J11" s="9">
        <v>24</v>
      </c>
      <c r="K11" s="9">
        <v>44</v>
      </c>
      <c r="L11" s="131">
        <f t="shared" ref="L11:L16" si="2">K11+J11</f>
        <v>68</v>
      </c>
      <c r="M11" s="9">
        <v>12</v>
      </c>
      <c r="N11" s="9">
        <v>54</v>
      </c>
      <c r="O11" s="131">
        <f t="shared" ref="O11:O16" si="3">N11+M11</f>
        <v>66</v>
      </c>
      <c r="P11" s="9"/>
      <c r="Q11" s="9">
        <v>69</v>
      </c>
      <c r="R11" s="131">
        <f t="shared" ref="R11:R16" si="4">Q11+P11</f>
        <v>69</v>
      </c>
      <c r="S11" s="9">
        <f t="shared" ref="S11:S16" si="5">R11+O11+L11+I11+F11</f>
        <v>334</v>
      </c>
      <c r="T11" s="142">
        <f t="shared" ref="T11:T16" si="6">S11/500*100</f>
        <v>66.8</v>
      </c>
    </row>
    <row r="12" spans="1:37" s="4" customFormat="1" ht="15.9" customHeight="1" x14ac:dyDescent="0.25">
      <c r="A12" s="57">
        <v>10</v>
      </c>
      <c r="B12" s="50" t="s">
        <v>363</v>
      </c>
      <c r="C12" s="120" t="s">
        <v>364</v>
      </c>
      <c r="D12" s="9">
        <v>22</v>
      </c>
      <c r="E12" s="9">
        <v>47</v>
      </c>
      <c r="F12" s="131">
        <f t="shared" si="0"/>
        <v>69</v>
      </c>
      <c r="G12" s="9">
        <v>21</v>
      </c>
      <c r="H12" s="9">
        <v>61</v>
      </c>
      <c r="I12" s="131">
        <f t="shared" si="1"/>
        <v>82</v>
      </c>
      <c r="J12" s="9">
        <v>26</v>
      </c>
      <c r="K12" s="9">
        <v>39</v>
      </c>
      <c r="L12" s="131">
        <f t="shared" si="2"/>
        <v>65</v>
      </c>
      <c r="M12" s="9">
        <v>25</v>
      </c>
      <c r="N12" s="9">
        <v>54</v>
      </c>
      <c r="O12" s="131">
        <f t="shared" si="3"/>
        <v>79</v>
      </c>
      <c r="P12" s="9"/>
      <c r="Q12" s="9">
        <v>84</v>
      </c>
      <c r="R12" s="131">
        <f t="shared" si="4"/>
        <v>84</v>
      </c>
      <c r="S12" s="9">
        <f t="shared" si="5"/>
        <v>379</v>
      </c>
      <c r="T12" s="142">
        <f t="shared" si="6"/>
        <v>75.8</v>
      </c>
    </row>
    <row r="13" spans="1:37" s="4" customFormat="1" ht="15.9" customHeight="1" x14ac:dyDescent="0.25">
      <c r="A13" s="76">
        <v>13</v>
      </c>
      <c r="B13" s="50" t="s">
        <v>367</v>
      </c>
      <c r="C13" s="120" t="s">
        <v>368</v>
      </c>
      <c r="D13" s="9">
        <v>22</v>
      </c>
      <c r="E13" s="9">
        <v>50</v>
      </c>
      <c r="F13" s="131">
        <f t="shared" si="0"/>
        <v>72</v>
      </c>
      <c r="G13" s="9">
        <v>26</v>
      </c>
      <c r="H13" s="9">
        <v>50</v>
      </c>
      <c r="I13" s="131">
        <f t="shared" si="1"/>
        <v>76</v>
      </c>
      <c r="J13" s="9">
        <v>27</v>
      </c>
      <c r="K13" s="9">
        <v>46</v>
      </c>
      <c r="L13" s="131">
        <f t="shared" si="2"/>
        <v>73</v>
      </c>
      <c r="M13" s="9">
        <v>12</v>
      </c>
      <c r="N13" s="9">
        <v>53</v>
      </c>
      <c r="O13" s="131">
        <f t="shared" si="3"/>
        <v>65</v>
      </c>
      <c r="P13" s="9"/>
      <c r="Q13" s="9">
        <v>62</v>
      </c>
      <c r="R13" s="131">
        <f t="shared" si="4"/>
        <v>62</v>
      </c>
      <c r="S13" s="9">
        <f t="shared" si="5"/>
        <v>348</v>
      </c>
      <c r="T13" s="142">
        <f t="shared" si="6"/>
        <v>69.599999999999994</v>
      </c>
    </row>
    <row r="14" spans="1:37" s="4" customFormat="1" ht="15.9" customHeight="1" x14ac:dyDescent="0.25">
      <c r="A14" s="76">
        <v>19</v>
      </c>
      <c r="B14" s="50" t="s">
        <v>165</v>
      </c>
      <c r="C14" s="120" t="s">
        <v>374</v>
      </c>
      <c r="D14" s="9">
        <v>11</v>
      </c>
      <c r="E14" s="9">
        <v>43</v>
      </c>
      <c r="F14" s="131">
        <f t="shared" si="0"/>
        <v>54</v>
      </c>
      <c r="G14" s="9">
        <v>24</v>
      </c>
      <c r="H14" s="9">
        <v>59</v>
      </c>
      <c r="I14" s="131">
        <f t="shared" si="1"/>
        <v>83</v>
      </c>
      <c r="J14" s="9">
        <v>14</v>
      </c>
      <c r="K14" s="9">
        <v>38</v>
      </c>
      <c r="L14" s="131">
        <f t="shared" si="2"/>
        <v>52</v>
      </c>
      <c r="M14" s="9">
        <v>12</v>
      </c>
      <c r="N14" s="9">
        <v>55</v>
      </c>
      <c r="O14" s="131">
        <f t="shared" si="3"/>
        <v>67</v>
      </c>
      <c r="P14" s="9"/>
      <c r="Q14" s="9">
        <v>88</v>
      </c>
      <c r="R14" s="131">
        <f t="shared" si="4"/>
        <v>88</v>
      </c>
      <c r="S14" s="9">
        <f t="shared" si="5"/>
        <v>344</v>
      </c>
      <c r="T14" s="142">
        <f t="shared" si="6"/>
        <v>68.8</v>
      </c>
    </row>
    <row r="15" spans="1:37" s="4" customFormat="1" ht="15.9" customHeight="1" x14ac:dyDescent="0.25">
      <c r="A15" s="57">
        <v>26</v>
      </c>
      <c r="B15" s="50" t="s">
        <v>166</v>
      </c>
      <c r="C15" s="120" t="s">
        <v>381</v>
      </c>
      <c r="D15" s="9">
        <v>21</v>
      </c>
      <c r="E15" s="9">
        <v>36</v>
      </c>
      <c r="F15" s="131">
        <f t="shared" si="0"/>
        <v>57</v>
      </c>
      <c r="G15" s="9">
        <v>23</v>
      </c>
      <c r="H15" s="9">
        <v>48</v>
      </c>
      <c r="I15" s="131">
        <f t="shared" si="1"/>
        <v>71</v>
      </c>
      <c r="J15" s="9">
        <v>24</v>
      </c>
      <c r="K15" s="9">
        <v>43</v>
      </c>
      <c r="L15" s="131">
        <f t="shared" si="2"/>
        <v>67</v>
      </c>
      <c r="M15" s="9">
        <v>25</v>
      </c>
      <c r="N15" s="9">
        <v>55</v>
      </c>
      <c r="O15" s="131">
        <f t="shared" si="3"/>
        <v>80</v>
      </c>
      <c r="P15" s="9"/>
      <c r="Q15" s="9">
        <v>81</v>
      </c>
      <c r="R15" s="131">
        <f t="shared" si="4"/>
        <v>81</v>
      </c>
      <c r="S15" s="9">
        <f t="shared" si="5"/>
        <v>356</v>
      </c>
      <c r="T15" s="142">
        <f t="shared" si="6"/>
        <v>71.2</v>
      </c>
    </row>
    <row r="16" spans="1:37" s="4" customFormat="1" ht="15.9" customHeight="1" x14ac:dyDescent="0.25">
      <c r="A16" s="76">
        <v>29</v>
      </c>
      <c r="B16" s="50" t="s">
        <v>385</v>
      </c>
      <c r="C16" s="120" t="s">
        <v>386</v>
      </c>
      <c r="D16" s="9">
        <v>20</v>
      </c>
      <c r="E16" s="9">
        <v>30</v>
      </c>
      <c r="F16" s="131">
        <f t="shared" si="0"/>
        <v>50</v>
      </c>
      <c r="G16" s="9">
        <v>20</v>
      </c>
      <c r="H16" s="9">
        <v>52</v>
      </c>
      <c r="I16" s="131">
        <f t="shared" si="1"/>
        <v>72</v>
      </c>
      <c r="J16" s="9">
        <v>23</v>
      </c>
      <c r="K16" s="9">
        <v>47</v>
      </c>
      <c r="L16" s="131">
        <f t="shared" si="2"/>
        <v>70</v>
      </c>
      <c r="M16" s="9">
        <v>24</v>
      </c>
      <c r="N16" s="9">
        <v>54</v>
      </c>
      <c r="O16" s="131">
        <f t="shared" si="3"/>
        <v>78</v>
      </c>
      <c r="P16" s="9"/>
      <c r="Q16" s="9">
        <v>68</v>
      </c>
      <c r="R16" s="131">
        <f t="shared" si="4"/>
        <v>68</v>
      </c>
      <c r="S16" s="9">
        <f t="shared" si="5"/>
        <v>338</v>
      </c>
      <c r="T16" s="142">
        <f t="shared" si="6"/>
        <v>67.600000000000009</v>
      </c>
    </row>
    <row r="17" spans="1:20" ht="15" customHeight="1" x14ac:dyDescent="0.25">
      <c r="A17" s="43"/>
      <c r="B17" s="44"/>
      <c r="C17" s="45"/>
      <c r="D17" s="40"/>
      <c r="E17" s="40"/>
      <c r="F17" s="46"/>
      <c r="G17" s="40"/>
      <c r="H17" s="40"/>
      <c r="I17" s="46"/>
      <c r="J17" s="40"/>
      <c r="K17" s="40"/>
      <c r="L17" s="46"/>
      <c r="M17" s="40"/>
      <c r="N17" s="40"/>
      <c r="O17" s="46"/>
      <c r="P17" s="40"/>
      <c r="Q17" s="40"/>
      <c r="R17" s="46"/>
      <c r="S17" s="46"/>
      <c r="T17" s="47"/>
    </row>
  </sheetData>
  <autoFilter ref="T3:T15"/>
  <mergeCells count="20">
    <mergeCell ref="A2:T2"/>
    <mergeCell ref="A1:T1"/>
    <mergeCell ref="A3:T3"/>
    <mergeCell ref="A4:T4"/>
    <mergeCell ref="A5:T5"/>
    <mergeCell ref="S8:S9"/>
    <mergeCell ref="T8:T9"/>
    <mergeCell ref="A8:A9"/>
    <mergeCell ref="B8:B9"/>
    <mergeCell ref="C8:C9"/>
    <mergeCell ref="D8:F8"/>
    <mergeCell ref="G8:I8"/>
    <mergeCell ref="J8:L8"/>
    <mergeCell ref="M8:O8"/>
    <mergeCell ref="P8:R8"/>
    <mergeCell ref="D9:F9"/>
    <mergeCell ref="G9:I9"/>
    <mergeCell ref="J9:L9"/>
    <mergeCell ref="M9:O9"/>
    <mergeCell ref="P9:R9"/>
  </mergeCells>
  <conditionalFormatting sqref="F6:F10 I6:I10 L6:L10 O6:O10 R6:R10 R17:R1048576 O17:O1048576 L17:L1048576 I17:I1048576 F17:F1048576">
    <cfRule type="cellIs" dxfId="12" priority="16" operator="lessThan">
      <formula>50</formula>
    </cfRule>
  </conditionalFormatting>
  <conditionalFormatting sqref="W2:W3 Z2:Z3 AF2:AF3 AC2:AC3">
    <cfRule type="cellIs" dxfId="11" priority="7" operator="lessThan">
      <formula>50</formula>
    </cfRule>
  </conditionalFormatting>
  <conditionalFormatting sqref="T6:T8 T10 T17:T1048576"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:F12 I11:I12 L11:L12 O11:O12 R11:R12">
    <cfRule type="cellIs" dxfId="10" priority="5" operator="lessThan">
      <formula>50</formula>
    </cfRule>
  </conditionalFormatting>
  <conditionalFormatting sqref="R13 O13 L13 I13 F13">
    <cfRule type="cellIs" dxfId="9" priority="4" operator="lessThan">
      <formula>50</formula>
    </cfRule>
  </conditionalFormatting>
  <conditionalFormatting sqref="F14 I14 L14 O14 R14">
    <cfRule type="cellIs" dxfId="8" priority="3" operator="lessThan">
      <formula>50</formula>
    </cfRule>
  </conditionalFormatting>
  <conditionalFormatting sqref="R15 O15 L15 I15 F15">
    <cfRule type="cellIs" dxfId="7" priority="2" operator="lessThan">
      <formula>50</formula>
    </cfRule>
  </conditionalFormatting>
  <conditionalFormatting sqref="F16 I16 L16 O16 R16">
    <cfRule type="cellIs" dxfId="6" priority="1" operator="lessThan">
      <formula>50</formula>
    </cfRule>
  </conditionalFormatting>
  <conditionalFormatting sqref="T17">
    <cfRule type="top10" dxfId="5" priority="233" rank="3"/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zoomScaleNormal="100" workbookViewId="0">
      <selection activeCell="N17" sqref="N17"/>
    </sheetView>
  </sheetViews>
  <sheetFormatPr defaultColWidth="9.109375" defaultRowHeight="13.2" x14ac:dyDescent="0.25"/>
  <cols>
    <col min="1" max="1" width="7.6640625" style="3" customWidth="1"/>
    <col min="2" max="2" width="26.88671875" style="3" customWidth="1"/>
    <col min="3" max="3" width="9.88671875" style="25" customWidth="1"/>
    <col min="4" max="5" width="9.109375" style="3"/>
    <col min="6" max="6" width="9.109375" style="30"/>
    <col min="7" max="7" width="9.44140625" style="25" bestFit="1" customWidth="1"/>
    <col min="8" max="8" width="3.5546875" style="3" customWidth="1"/>
    <col min="9" max="9" width="6.44140625" style="3" customWidth="1"/>
    <col min="10" max="16384" width="9.109375" style="3"/>
  </cols>
  <sheetData>
    <row r="1" spans="2:7" s="5" customFormat="1" ht="22.8" x14ac:dyDescent="0.4">
      <c r="B1" s="202" t="s">
        <v>390</v>
      </c>
      <c r="C1" s="202"/>
      <c r="D1" s="202"/>
      <c r="E1" s="202"/>
      <c r="F1" s="202"/>
      <c r="G1" s="202"/>
    </row>
    <row r="2" spans="2:7" s="5" customFormat="1" ht="15" x14ac:dyDescent="0.25">
      <c r="B2" s="5" t="s">
        <v>54</v>
      </c>
      <c r="C2" s="22">
        <v>31</v>
      </c>
      <c r="F2" s="22"/>
    </row>
    <row r="3" spans="2:7" s="4" customFormat="1" ht="15" x14ac:dyDescent="0.25">
      <c r="C3" s="5"/>
      <c r="F3" s="23"/>
      <c r="G3" s="5"/>
    </row>
    <row r="4" spans="2:7" s="5" customFormat="1" ht="15" x14ac:dyDescent="0.25">
      <c r="B4" s="6" t="s">
        <v>62</v>
      </c>
      <c r="C4" s="7" t="s">
        <v>63</v>
      </c>
      <c r="D4" s="7" t="s">
        <v>32</v>
      </c>
      <c r="E4" s="7" t="s">
        <v>60</v>
      </c>
      <c r="F4" s="27" t="s">
        <v>61</v>
      </c>
      <c r="G4" s="7" t="s">
        <v>17</v>
      </c>
    </row>
    <row r="5" spans="2:7" s="4" customFormat="1" ht="15" x14ac:dyDescent="0.25">
      <c r="B5" s="17" t="s">
        <v>410</v>
      </c>
      <c r="C5" s="7" t="s">
        <v>11</v>
      </c>
      <c r="D5" s="9">
        <v>31</v>
      </c>
      <c r="E5" s="9">
        <f>D5-F5</f>
        <v>26</v>
      </c>
      <c r="F5" s="28">
        <v>5</v>
      </c>
      <c r="G5" s="24">
        <f>E5*100/31</f>
        <v>83.870967741935488</v>
      </c>
    </row>
    <row r="6" spans="2:7" s="4" customFormat="1" ht="15" x14ac:dyDescent="0.25">
      <c r="B6" s="10" t="s">
        <v>161</v>
      </c>
      <c r="C6" s="7" t="s">
        <v>168</v>
      </c>
      <c r="D6" s="9">
        <v>31</v>
      </c>
      <c r="E6" s="9">
        <f t="shared" ref="E6:E9" si="0">D6-F6</f>
        <v>30</v>
      </c>
      <c r="F6" s="28">
        <v>1</v>
      </c>
      <c r="G6" s="24">
        <f t="shared" ref="G6:G10" si="1">E6*100/31</f>
        <v>96.774193548387103</v>
      </c>
    </row>
    <row r="7" spans="2:7" s="4" customFormat="1" ht="15" x14ac:dyDescent="0.25">
      <c r="B7" s="10" t="s">
        <v>391</v>
      </c>
      <c r="C7" s="7" t="s">
        <v>13</v>
      </c>
      <c r="D7" s="9">
        <v>31</v>
      </c>
      <c r="E7" s="9">
        <f t="shared" si="0"/>
        <v>24</v>
      </c>
      <c r="F7" s="28">
        <v>7</v>
      </c>
      <c r="G7" s="24">
        <f t="shared" si="1"/>
        <v>77.41935483870968</v>
      </c>
    </row>
    <row r="8" spans="2:7" s="4" customFormat="1" ht="15" x14ac:dyDescent="0.25">
      <c r="B8" s="10" t="s">
        <v>407</v>
      </c>
      <c r="C8" s="7" t="s">
        <v>14</v>
      </c>
      <c r="D8" s="9">
        <v>31</v>
      </c>
      <c r="E8" s="9">
        <f t="shared" si="0"/>
        <v>30</v>
      </c>
      <c r="F8" s="28">
        <v>1</v>
      </c>
      <c r="G8" s="24">
        <f t="shared" si="1"/>
        <v>96.774193548387103</v>
      </c>
    </row>
    <row r="9" spans="2:7" s="4" customFormat="1" ht="15" x14ac:dyDescent="0.25">
      <c r="B9" s="10" t="s">
        <v>163</v>
      </c>
      <c r="C9" s="7" t="s">
        <v>15</v>
      </c>
      <c r="D9" s="9">
        <v>31</v>
      </c>
      <c r="E9" s="9">
        <f t="shared" si="0"/>
        <v>27</v>
      </c>
      <c r="F9" s="28">
        <v>4</v>
      </c>
      <c r="G9" s="24">
        <f t="shared" si="1"/>
        <v>87.096774193548384</v>
      </c>
    </row>
    <row r="10" spans="2:7" s="4" customFormat="1" ht="15" x14ac:dyDescent="0.25">
      <c r="B10" s="10" t="s">
        <v>162</v>
      </c>
      <c r="C10" s="7" t="s">
        <v>160</v>
      </c>
      <c r="D10" s="9">
        <v>31</v>
      </c>
      <c r="E10" s="9">
        <v>31</v>
      </c>
      <c r="F10" s="28">
        <v>0</v>
      </c>
      <c r="G10" s="24">
        <f t="shared" si="1"/>
        <v>100</v>
      </c>
    </row>
    <row r="11" spans="2:7" s="4" customFormat="1" ht="15" x14ac:dyDescent="0.25">
      <c r="B11" s="11"/>
      <c r="C11" s="19"/>
      <c r="D11" s="12"/>
      <c r="E11" s="12"/>
      <c r="F11" s="29"/>
      <c r="G11" s="19"/>
    </row>
    <row r="12" spans="2:7" s="5" customFormat="1" ht="15" x14ac:dyDescent="0.25">
      <c r="B12" s="5" t="s">
        <v>55</v>
      </c>
      <c r="C12" s="13">
        <v>21</v>
      </c>
      <c r="D12" s="13"/>
      <c r="E12" s="13"/>
      <c r="F12" s="22"/>
    </row>
    <row r="13" spans="2:7" s="5" customFormat="1" ht="15" x14ac:dyDescent="0.25">
      <c r="C13" s="13"/>
      <c r="D13" s="13"/>
      <c r="E13" s="13"/>
      <c r="F13" s="22"/>
    </row>
    <row r="14" spans="2:7" s="5" customFormat="1" ht="15" x14ac:dyDescent="0.25">
      <c r="B14" s="6" t="s">
        <v>62</v>
      </c>
      <c r="C14" s="7" t="s">
        <v>63</v>
      </c>
      <c r="D14" s="7" t="s">
        <v>32</v>
      </c>
      <c r="E14" s="7" t="s">
        <v>60</v>
      </c>
      <c r="F14" s="27" t="s">
        <v>61</v>
      </c>
      <c r="G14" s="7" t="s">
        <v>17</v>
      </c>
    </row>
    <row r="15" spans="2:7" s="4" customFormat="1" ht="15" x14ac:dyDescent="0.25">
      <c r="B15" s="8" t="s">
        <v>391</v>
      </c>
      <c r="C15" s="7" t="s">
        <v>137</v>
      </c>
      <c r="D15" s="9">
        <v>20</v>
      </c>
      <c r="E15" s="9">
        <v>20</v>
      </c>
      <c r="F15" s="28">
        <v>0</v>
      </c>
      <c r="G15" s="24">
        <f>E15*100/20</f>
        <v>100</v>
      </c>
    </row>
    <row r="16" spans="2:7" s="4" customFormat="1" ht="15" x14ac:dyDescent="0.25">
      <c r="B16" s="8" t="s">
        <v>395</v>
      </c>
      <c r="C16" s="7" t="s">
        <v>4</v>
      </c>
      <c r="D16" s="9">
        <v>20</v>
      </c>
      <c r="E16" s="9">
        <v>19</v>
      </c>
      <c r="F16" s="28">
        <v>1</v>
      </c>
      <c r="G16" s="24">
        <f t="shared" ref="G16:G20" si="2">E16*100/20</f>
        <v>95</v>
      </c>
    </row>
    <row r="17" spans="1:7" s="4" customFormat="1" ht="15" x14ac:dyDescent="0.25">
      <c r="B17" s="8" t="s">
        <v>396</v>
      </c>
      <c r="C17" s="7" t="s">
        <v>28</v>
      </c>
      <c r="D17" s="9">
        <v>20</v>
      </c>
      <c r="E17" s="9">
        <v>20</v>
      </c>
      <c r="F17" s="28">
        <v>0</v>
      </c>
      <c r="G17" s="24">
        <f t="shared" si="2"/>
        <v>100</v>
      </c>
    </row>
    <row r="18" spans="1:7" s="4" customFormat="1" ht="15" x14ac:dyDescent="0.25">
      <c r="B18" s="8" t="s">
        <v>397</v>
      </c>
      <c r="C18" s="7" t="s">
        <v>138</v>
      </c>
      <c r="D18" s="9">
        <v>20</v>
      </c>
      <c r="E18" s="9">
        <v>20</v>
      </c>
      <c r="F18" s="28">
        <v>0</v>
      </c>
      <c r="G18" s="24">
        <f t="shared" si="2"/>
        <v>100</v>
      </c>
    </row>
    <row r="19" spans="1:7" s="4" customFormat="1" ht="15" x14ac:dyDescent="0.25">
      <c r="B19" s="8" t="s">
        <v>398</v>
      </c>
      <c r="C19" s="7" t="s">
        <v>30</v>
      </c>
      <c r="D19" s="9">
        <v>20</v>
      </c>
      <c r="E19" s="9">
        <v>20</v>
      </c>
      <c r="F19" s="28">
        <v>0</v>
      </c>
      <c r="G19" s="24">
        <f t="shared" si="2"/>
        <v>100</v>
      </c>
    </row>
    <row r="20" spans="1:7" s="4" customFormat="1" ht="15" x14ac:dyDescent="0.25">
      <c r="B20" s="8" t="s">
        <v>392</v>
      </c>
      <c r="C20" s="7" t="s">
        <v>31</v>
      </c>
      <c r="D20" s="9">
        <v>20</v>
      </c>
      <c r="E20" s="9">
        <v>20</v>
      </c>
      <c r="F20" s="28">
        <v>0</v>
      </c>
      <c r="G20" s="24">
        <f t="shared" si="2"/>
        <v>100</v>
      </c>
    </row>
    <row r="21" spans="1:7" s="4" customFormat="1" ht="15" x14ac:dyDescent="0.25">
      <c r="B21" s="14"/>
      <c r="C21" s="19"/>
      <c r="D21" s="12"/>
      <c r="E21" s="12"/>
      <c r="F21" s="29"/>
      <c r="G21" s="5"/>
    </row>
    <row r="22" spans="1:7" s="5" customFormat="1" ht="15" x14ac:dyDescent="0.25">
      <c r="B22" s="5" t="s">
        <v>56</v>
      </c>
      <c r="C22" s="22">
        <v>26</v>
      </c>
      <c r="F22" s="22"/>
    </row>
    <row r="23" spans="1:7" s="5" customFormat="1" ht="15" x14ac:dyDescent="0.25">
      <c r="F23" s="22"/>
    </row>
    <row r="24" spans="1:7" s="5" customFormat="1" ht="15" x14ac:dyDescent="0.25">
      <c r="B24" s="6" t="s">
        <v>62</v>
      </c>
      <c r="C24" s="6" t="s">
        <v>63</v>
      </c>
      <c r="D24" s="6" t="s">
        <v>32</v>
      </c>
      <c r="E24" s="146" t="s">
        <v>60</v>
      </c>
      <c r="F24" s="27" t="s">
        <v>61</v>
      </c>
      <c r="G24" s="7" t="s">
        <v>17</v>
      </c>
    </row>
    <row r="25" spans="1:7" s="4" customFormat="1" ht="15" x14ac:dyDescent="0.25">
      <c r="A25" s="15"/>
      <c r="B25" s="16" t="s">
        <v>399</v>
      </c>
      <c r="C25" s="7" t="s">
        <v>35</v>
      </c>
      <c r="D25" s="9">
        <v>26</v>
      </c>
      <c r="E25" s="9">
        <v>26</v>
      </c>
      <c r="F25" s="28">
        <v>0</v>
      </c>
      <c r="G25" s="24">
        <f>E25*100/26</f>
        <v>100</v>
      </c>
    </row>
    <row r="26" spans="1:7" s="4" customFormat="1" ht="15" x14ac:dyDescent="0.25">
      <c r="A26" s="15"/>
      <c r="B26" s="16" t="s">
        <v>400</v>
      </c>
      <c r="C26" s="7" t="s">
        <v>36</v>
      </c>
      <c r="D26" s="9">
        <v>26</v>
      </c>
      <c r="E26" s="9">
        <v>26</v>
      </c>
      <c r="F26" s="28">
        <v>0</v>
      </c>
      <c r="G26" s="24">
        <f t="shared" ref="G26:G30" si="3">E26*100/26</f>
        <v>100</v>
      </c>
    </row>
    <row r="27" spans="1:7" s="4" customFormat="1" ht="15" x14ac:dyDescent="0.25">
      <c r="A27" s="15"/>
      <c r="B27" s="16" t="s">
        <v>393</v>
      </c>
      <c r="C27" s="7" t="s">
        <v>37</v>
      </c>
      <c r="D27" s="9">
        <v>26</v>
      </c>
      <c r="E27" s="9">
        <v>26</v>
      </c>
      <c r="F27" s="28">
        <v>0</v>
      </c>
      <c r="G27" s="24">
        <f t="shared" si="3"/>
        <v>100</v>
      </c>
    </row>
    <row r="28" spans="1:7" s="4" customFormat="1" ht="15" x14ac:dyDescent="0.25">
      <c r="A28" s="15"/>
      <c r="B28" s="16" t="s">
        <v>401</v>
      </c>
      <c r="C28" s="7" t="s">
        <v>38</v>
      </c>
      <c r="D28" s="9">
        <v>26</v>
      </c>
      <c r="E28" s="9">
        <v>26</v>
      </c>
      <c r="F28" s="28">
        <v>0</v>
      </c>
      <c r="G28" s="24">
        <f t="shared" si="3"/>
        <v>100</v>
      </c>
    </row>
    <row r="29" spans="1:7" s="4" customFormat="1" ht="15" x14ac:dyDescent="0.25">
      <c r="A29" s="15"/>
      <c r="B29" s="17" t="s">
        <v>402</v>
      </c>
      <c r="C29" s="7" t="s">
        <v>40</v>
      </c>
      <c r="D29" s="9">
        <v>26</v>
      </c>
      <c r="E29" s="9">
        <v>26</v>
      </c>
      <c r="F29" s="28">
        <v>0</v>
      </c>
      <c r="G29" s="24">
        <f t="shared" si="3"/>
        <v>100</v>
      </c>
    </row>
    <row r="30" spans="1:7" s="4" customFormat="1" ht="15" x14ac:dyDescent="0.25">
      <c r="A30" s="15"/>
      <c r="B30" s="17" t="s">
        <v>394</v>
      </c>
      <c r="C30" s="7" t="s">
        <v>39</v>
      </c>
      <c r="D30" s="9">
        <v>26</v>
      </c>
      <c r="E30" s="9">
        <v>26</v>
      </c>
      <c r="F30" s="28">
        <v>0</v>
      </c>
      <c r="G30" s="24">
        <f t="shared" si="3"/>
        <v>100</v>
      </c>
    </row>
    <row r="31" spans="1:7" s="4" customFormat="1" ht="15" x14ac:dyDescent="0.25">
      <c r="A31" s="15"/>
      <c r="B31" s="18"/>
      <c r="C31" s="19"/>
      <c r="D31" s="12"/>
      <c r="E31" s="12"/>
      <c r="F31" s="29"/>
      <c r="G31" s="5"/>
    </row>
    <row r="32" spans="1:7" s="5" customFormat="1" ht="15" x14ac:dyDescent="0.25">
      <c r="A32" s="13"/>
      <c r="B32" s="21" t="s">
        <v>57</v>
      </c>
      <c r="C32" s="13">
        <v>25</v>
      </c>
      <c r="D32" s="13"/>
      <c r="E32" s="13"/>
      <c r="F32" s="22"/>
    </row>
    <row r="33" spans="1:7" s="5" customFormat="1" ht="15" x14ac:dyDescent="0.25">
      <c r="A33" s="13"/>
      <c r="B33" s="13"/>
      <c r="C33" s="13"/>
      <c r="D33" s="13"/>
      <c r="E33" s="13"/>
      <c r="F33" s="22"/>
    </row>
    <row r="34" spans="1:7" s="5" customFormat="1" ht="15" x14ac:dyDescent="0.25">
      <c r="A34" s="13"/>
      <c r="B34" s="20" t="s">
        <v>62</v>
      </c>
      <c r="C34" s="7" t="s">
        <v>63</v>
      </c>
      <c r="D34" s="7" t="s">
        <v>32</v>
      </c>
      <c r="E34" s="7" t="s">
        <v>60</v>
      </c>
      <c r="F34" s="27" t="s">
        <v>61</v>
      </c>
      <c r="G34" s="7" t="s">
        <v>17</v>
      </c>
    </row>
    <row r="35" spans="1:7" s="4" customFormat="1" ht="15" x14ac:dyDescent="0.25">
      <c r="A35" s="15"/>
      <c r="B35" s="16" t="s">
        <v>403</v>
      </c>
      <c r="C35" s="7" t="s">
        <v>42</v>
      </c>
      <c r="D35" s="9">
        <v>25</v>
      </c>
      <c r="E35" s="9">
        <v>25</v>
      </c>
      <c r="F35" s="28">
        <v>0</v>
      </c>
      <c r="G35" s="24">
        <f>E35*100/25</f>
        <v>100</v>
      </c>
    </row>
    <row r="36" spans="1:7" s="4" customFormat="1" ht="15" x14ac:dyDescent="0.25">
      <c r="A36" s="15"/>
      <c r="B36" s="17" t="s">
        <v>398</v>
      </c>
      <c r="C36" s="7" t="s">
        <v>43</v>
      </c>
      <c r="D36" s="9">
        <v>25</v>
      </c>
      <c r="E36" s="9">
        <v>25</v>
      </c>
      <c r="F36" s="28">
        <v>0</v>
      </c>
      <c r="G36" s="24">
        <f t="shared" ref="G36:G40" si="4">E36*100/25</f>
        <v>100</v>
      </c>
    </row>
    <row r="37" spans="1:7" s="4" customFormat="1" ht="15" x14ac:dyDescent="0.25">
      <c r="A37" s="15"/>
      <c r="B37" s="17" t="s">
        <v>404</v>
      </c>
      <c r="C37" s="7" t="s">
        <v>30</v>
      </c>
      <c r="D37" s="9">
        <v>25</v>
      </c>
      <c r="E37" s="9">
        <v>25</v>
      </c>
      <c r="F37" s="28">
        <v>0</v>
      </c>
      <c r="G37" s="24">
        <f t="shared" si="4"/>
        <v>100</v>
      </c>
    </row>
    <row r="38" spans="1:7" s="4" customFormat="1" ht="15" x14ac:dyDescent="0.25">
      <c r="A38" s="15"/>
      <c r="B38" s="17" t="s">
        <v>405</v>
      </c>
      <c r="C38" s="7" t="s">
        <v>3</v>
      </c>
      <c r="D38" s="9">
        <v>25</v>
      </c>
      <c r="E38" s="9">
        <v>25</v>
      </c>
      <c r="F38" s="28">
        <v>0</v>
      </c>
      <c r="G38" s="24">
        <f t="shared" si="4"/>
        <v>100</v>
      </c>
    </row>
    <row r="39" spans="1:7" s="4" customFormat="1" ht="15" x14ac:dyDescent="0.25">
      <c r="A39" s="15"/>
      <c r="B39" s="17" t="s">
        <v>406</v>
      </c>
      <c r="C39" s="7" t="s">
        <v>52</v>
      </c>
      <c r="D39" s="9">
        <v>25</v>
      </c>
      <c r="E39" s="9">
        <v>25</v>
      </c>
      <c r="F39" s="28">
        <v>0</v>
      </c>
      <c r="G39" s="24">
        <f t="shared" si="4"/>
        <v>100</v>
      </c>
    </row>
    <row r="40" spans="1:7" s="4" customFormat="1" ht="15" x14ac:dyDescent="0.25">
      <c r="A40" s="15"/>
      <c r="B40" s="17" t="s">
        <v>397</v>
      </c>
      <c r="C40" s="7" t="s">
        <v>44</v>
      </c>
      <c r="D40" s="9">
        <v>25</v>
      </c>
      <c r="E40" s="9">
        <v>25</v>
      </c>
      <c r="F40" s="28">
        <v>0</v>
      </c>
      <c r="G40" s="24">
        <f t="shared" si="4"/>
        <v>100</v>
      </c>
    </row>
    <row r="41" spans="1:7" s="4" customFormat="1" ht="15" x14ac:dyDescent="0.25">
      <c r="A41" s="15"/>
      <c r="B41" s="12"/>
      <c r="C41" s="19"/>
      <c r="D41" s="12"/>
      <c r="E41" s="12"/>
      <c r="F41" s="29"/>
      <c r="G41" s="5"/>
    </row>
    <row r="42" spans="1:7" s="5" customFormat="1" ht="15" x14ac:dyDescent="0.25">
      <c r="B42" s="5" t="s">
        <v>58</v>
      </c>
      <c r="C42" s="22">
        <v>31</v>
      </c>
      <c r="F42" s="22"/>
    </row>
    <row r="43" spans="1:7" s="5" customFormat="1" ht="15" x14ac:dyDescent="0.25">
      <c r="F43" s="22"/>
    </row>
    <row r="44" spans="1:7" s="5" customFormat="1" ht="15" x14ac:dyDescent="0.25">
      <c r="B44" s="6" t="s">
        <v>62</v>
      </c>
      <c r="C44" s="7" t="s">
        <v>63</v>
      </c>
      <c r="D44" s="7" t="s">
        <v>32</v>
      </c>
      <c r="E44" s="7" t="s">
        <v>60</v>
      </c>
      <c r="F44" s="27" t="s">
        <v>61</v>
      </c>
      <c r="G44" s="7" t="s">
        <v>17</v>
      </c>
    </row>
    <row r="45" spans="1:7" s="4" customFormat="1" ht="15" x14ac:dyDescent="0.25">
      <c r="B45" s="10" t="s">
        <v>391</v>
      </c>
      <c r="C45" s="7" t="s">
        <v>139</v>
      </c>
      <c r="D45" s="9">
        <v>31</v>
      </c>
      <c r="E45" s="9">
        <v>31</v>
      </c>
      <c r="F45" s="28">
        <v>0</v>
      </c>
      <c r="G45" s="24">
        <f>42*100/42</f>
        <v>100</v>
      </c>
    </row>
    <row r="46" spans="1:7" s="4" customFormat="1" ht="15" x14ac:dyDescent="0.25">
      <c r="B46" s="10" t="s">
        <v>392</v>
      </c>
      <c r="C46" s="7" t="s">
        <v>140</v>
      </c>
      <c r="D46" s="9">
        <v>31</v>
      </c>
      <c r="E46" s="9">
        <v>31</v>
      </c>
      <c r="F46" s="28">
        <v>0</v>
      </c>
      <c r="G46" s="24">
        <f t="shared" ref="G46:G47" si="5">42*100/42</f>
        <v>100</v>
      </c>
    </row>
    <row r="47" spans="1:7" s="4" customFormat="1" ht="15" x14ac:dyDescent="0.25">
      <c r="B47" s="10" t="s">
        <v>408</v>
      </c>
      <c r="C47" s="7" t="s">
        <v>141</v>
      </c>
      <c r="D47" s="9">
        <v>31</v>
      </c>
      <c r="E47" s="9">
        <v>31</v>
      </c>
      <c r="F47" s="28">
        <v>0</v>
      </c>
      <c r="G47" s="24">
        <f t="shared" si="5"/>
        <v>100</v>
      </c>
    </row>
    <row r="48" spans="1:7" s="4" customFormat="1" ht="15" x14ac:dyDescent="0.25">
      <c r="B48" s="11"/>
      <c r="C48" s="19"/>
      <c r="D48" s="12"/>
      <c r="E48" s="12"/>
      <c r="F48" s="29"/>
      <c r="G48" s="5"/>
    </row>
    <row r="49" spans="2:7" s="5" customFormat="1" ht="15" x14ac:dyDescent="0.25">
      <c r="B49" s="5" t="s">
        <v>142</v>
      </c>
      <c r="C49" s="22">
        <v>10</v>
      </c>
      <c r="F49" s="22"/>
    </row>
    <row r="50" spans="2:7" s="4" customFormat="1" ht="15" x14ac:dyDescent="0.25">
      <c r="C50" s="5"/>
      <c r="F50" s="23"/>
      <c r="G50" s="5"/>
    </row>
    <row r="51" spans="2:7" s="5" customFormat="1" ht="15" x14ac:dyDescent="0.25">
      <c r="B51" s="20" t="s">
        <v>62</v>
      </c>
      <c r="C51" s="7" t="s">
        <v>63</v>
      </c>
      <c r="D51" s="7" t="s">
        <v>32</v>
      </c>
      <c r="E51" s="7" t="s">
        <v>60</v>
      </c>
      <c r="F51" s="27" t="s">
        <v>61</v>
      </c>
      <c r="G51" s="7" t="s">
        <v>17</v>
      </c>
    </row>
    <row r="52" spans="2:7" s="4" customFormat="1" ht="15" x14ac:dyDescent="0.25">
      <c r="B52" s="16" t="s">
        <v>403</v>
      </c>
      <c r="C52" s="7" t="s">
        <v>42</v>
      </c>
      <c r="D52" s="9">
        <v>10</v>
      </c>
      <c r="E52" s="9">
        <v>9</v>
      </c>
      <c r="F52" s="28">
        <v>1</v>
      </c>
      <c r="G52" s="24">
        <f>E52*100/10</f>
        <v>90</v>
      </c>
    </row>
    <row r="53" spans="2:7" s="4" customFormat="1" ht="15" x14ac:dyDescent="0.25">
      <c r="B53" s="17" t="s">
        <v>398</v>
      </c>
      <c r="C53" s="7" t="s">
        <v>43</v>
      </c>
      <c r="D53" s="9">
        <v>10</v>
      </c>
      <c r="E53" s="9">
        <v>10</v>
      </c>
      <c r="F53" s="28">
        <v>0</v>
      </c>
      <c r="G53" s="24">
        <f t="shared" ref="G53:G58" si="6">E53*100/10</f>
        <v>100</v>
      </c>
    </row>
    <row r="54" spans="2:7" s="4" customFormat="1" ht="15" x14ac:dyDescent="0.25">
      <c r="B54" s="17" t="s">
        <v>404</v>
      </c>
      <c r="C54" s="7" t="s">
        <v>30</v>
      </c>
      <c r="D54" s="9">
        <v>10</v>
      </c>
      <c r="E54" s="9">
        <v>10</v>
      </c>
      <c r="F54" s="28">
        <v>0</v>
      </c>
      <c r="G54" s="24">
        <f t="shared" si="6"/>
        <v>100</v>
      </c>
    </row>
    <row r="55" spans="2:7" s="4" customFormat="1" ht="15" x14ac:dyDescent="0.25">
      <c r="B55" s="17" t="s">
        <v>405</v>
      </c>
      <c r="C55" s="7" t="s">
        <v>3</v>
      </c>
      <c r="D55" s="9">
        <v>10</v>
      </c>
      <c r="E55" s="9">
        <v>10</v>
      </c>
      <c r="F55" s="28">
        <v>0</v>
      </c>
      <c r="G55" s="24">
        <f t="shared" si="6"/>
        <v>100</v>
      </c>
    </row>
    <row r="56" spans="2:7" s="4" customFormat="1" ht="15" x14ac:dyDescent="0.25">
      <c r="B56" s="17" t="s">
        <v>406</v>
      </c>
      <c r="C56" s="7" t="s">
        <v>52</v>
      </c>
      <c r="D56" s="9">
        <v>10</v>
      </c>
      <c r="E56" s="9">
        <v>10</v>
      </c>
      <c r="F56" s="28">
        <v>0</v>
      </c>
      <c r="G56" s="24">
        <f t="shared" si="6"/>
        <v>100</v>
      </c>
    </row>
    <row r="57" spans="2:7" s="4" customFormat="1" ht="15" x14ac:dyDescent="0.25">
      <c r="B57" s="17" t="s">
        <v>397</v>
      </c>
      <c r="C57" s="7" t="s">
        <v>44</v>
      </c>
      <c r="D57" s="9">
        <v>10</v>
      </c>
      <c r="E57" s="9">
        <v>10</v>
      </c>
      <c r="F57" s="28">
        <v>0</v>
      </c>
      <c r="G57" s="24">
        <f t="shared" si="6"/>
        <v>100</v>
      </c>
    </row>
    <row r="58" spans="2:7" s="4" customFormat="1" ht="15" x14ac:dyDescent="0.25">
      <c r="B58" s="16" t="s">
        <v>403</v>
      </c>
      <c r="C58" s="6" t="s">
        <v>53</v>
      </c>
      <c r="D58" s="9">
        <v>10</v>
      </c>
      <c r="E58" s="9">
        <v>10</v>
      </c>
      <c r="F58" s="28">
        <v>0</v>
      </c>
      <c r="G58" s="24">
        <f t="shared" si="6"/>
        <v>100</v>
      </c>
    </row>
    <row r="59" spans="2:7" s="4" customFormat="1" ht="15" x14ac:dyDescent="0.25">
      <c r="B59" s="18"/>
      <c r="C59" s="26"/>
      <c r="D59" s="12"/>
      <c r="E59" s="11"/>
      <c r="F59" s="29"/>
      <c r="G59" s="5"/>
    </row>
    <row r="60" spans="2:7" s="5" customFormat="1" ht="15" x14ac:dyDescent="0.25">
      <c r="B60" s="5" t="s">
        <v>143</v>
      </c>
      <c r="C60" s="22">
        <v>6</v>
      </c>
      <c r="F60" s="22"/>
    </row>
    <row r="61" spans="2:7" s="5" customFormat="1" ht="15" x14ac:dyDescent="0.25">
      <c r="F61" s="22"/>
    </row>
    <row r="62" spans="2:7" s="5" customFormat="1" ht="15" x14ac:dyDescent="0.25">
      <c r="B62" s="6" t="s">
        <v>62</v>
      </c>
      <c r="C62" s="7" t="s">
        <v>63</v>
      </c>
      <c r="D62" s="7" t="s">
        <v>32</v>
      </c>
      <c r="E62" s="7" t="s">
        <v>60</v>
      </c>
      <c r="F62" s="27" t="s">
        <v>61</v>
      </c>
      <c r="G62" s="7" t="s">
        <v>17</v>
      </c>
    </row>
    <row r="63" spans="2:7" s="4" customFormat="1" ht="15" x14ac:dyDescent="0.25">
      <c r="B63" s="10" t="s">
        <v>391</v>
      </c>
      <c r="C63" s="7" t="s">
        <v>139</v>
      </c>
      <c r="D63" s="9"/>
      <c r="E63" s="9"/>
      <c r="F63" s="28"/>
      <c r="G63" s="24">
        <f>E63*100/6</f>
        <v>0</v>
      </c>
    </row>
    <row r="64" spans="2:7" s="4" customFormat="1" ht="15" x14ac:dyDescent="0.25">
      <c r="B64" s="10" t="s">
        <v>392</v>
      </c>
      <c r="C64" s="7" t="s">
        <v>140</v>
      </c>
      <c r="D64" s="9"/>
      <c r="E64" s="9"/>
      <c r="F64" s="28"/>
      <c r="G64" s="24">
        <f t="shared" ref="G64:G65" si="7">E64*100/6</f>
        <v>0</v>
      </c>
    </row>
    <row r="65" spans="2:7" s="4" customFormat="1" ht="15" x14ac:dyDescent="0.25">
      <c r="B65" s="10" t="s">
        <v>408</v>
      </c>
      <c r="C65" s="7" t="s">
        <v>141</v>
      </c>
      <c r="D65" s="9"/>
      <c r="E65" s="9"/>
      <c r="F65" s="28"/>
      <c r="G65" s="24">
        <f t="shared" si="7"/>
        <v>0</v>
      </c>
    </row>
    <row r="66" spans="2:7" s="4" customFormat="1" ht="15" x14ac:dyDescent="0.25">
      <c r="C66" s="5"/>
      <c r="F66" s="23"/>
      <c r="G66" s="5"/>
    </row>
  </sheetData>
  <mergeCells count="1">
    <mergeCell ref="B1:G1"/>
  </mergeCells>
  <pageMargins left="0.7" right="0.7" top="0.75" bottom="0.75" header="0.3" footer="0.3"/>
  <pageSetup paperSize="9" scale="72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1"/>
  <sheetViews>
    <sheetView tabSelected="1" topLeftCell="A21" zoomScale="90" zoomScaleNormal="90" workbookViewId="0">
      <selection sqref="A1:G52"/>
    </sheetView>
  </sheetViews>
  <sheetFormatPr defaultColWidth="9.109375" defaultRowHeight="15" x14ac:dyDescent="0.25"/>
  <cols>
    <col min="1" max="3" width="9.109375" style="3"/>
    <col min="4" max="4" width="44.33203125" style="5" customWidth="1"/>
    <col min="5" max="5" width="12.5546875" style="3" customWidth="1"/>
    <col min="6" max="6" width="9.5546875" style="3" customWidth="1"/>
    <col min="7" max="16384" width="9.109375" style="3"/>
  </cols>
  <sheetData>
    <row r="2" spans="1:9" ht="23.25" customHeight="1" x14ac:dyDescent="0.25">
      <c r="B2" s="204" t="s">
        <v>389</v>
      </c>
      <c r="C2" s="204"/>
      <c r="D2" s="204"/>
      <c r="E2" s="204"/>
    </row>
    <row r="4" spans="1:9" ht="20.100000000000001" customHeight="1" x14ac:dyDescent="0.25">
      <c r="C4" s="31"/>
      <c r="D4" s="138" t="s">
        <v>172</v>
      </c>
      <c r="E4" s="31"/>
    </row>
    <row r="5" spans="1:9" ht="20.100000000000001" customHeight="1" x14ac:dyDescent="0.25">
      <c r="C5" s="31"/>
      <c r="D5" s="97"/>
      <c r="E5" s="31"/>
    </row>
    <row r="6" spans="1:9" ht="20.100000000000001" customHeight="1" x14ac:dyDescent="0.25">
      <c r="B6" s="215" t="s">
        <v>169</v>
      </c>
      <c r="C6" s="215"/>
      <c r="D6" s="155" t="s">
        <v>250</v>
      </c>
      <c r="E6" s="125">
        <v>82.6</v>
      </c>
      <c r="F6" s="37"/>
    </row>
    <row r="7" spans="1:9" ht="20.100000000000001" customHeight="1" x14ac:dyDescent="0.25">
      <c r="B7" s="216" t="s">
        <v>170</v>
      </c>
      <c r="C7" s="216"/>
      <c r="D7" s="156" t="s">
        <v>232</v>
      </c>
      <c r="E7" s="32">
        <v>81.8</v>
      </c>
      <c r="G7" s="38"/>
    </row>
    <row r="8" spans="1:9" ht="20.100000000000001" customHeight="1" x14ac:dyDescent="0.25">
      <c r="B8" s="214" t="s">
        <v>171</v>
      </c>
      <c r="C8" s="214"/>
      <c r="D8" s="157" t="s">
        <v>194</v>
      </c>
      <c r="E8" s="124">
        <v>81.5</v>
      </c>
      <c r="G8" s="38"/>
      <c r="I8" s="38"/>
    </row>
    <row r="9" spans="1:9" ht="20.100000000000001" customHeight="1" x14ac:dyDescent="0.25">
      <c r="B9" s="25"/>
      <c r="C9" s="25"/>
      <c r="E9" s="25"/>
      <c r="G9" s="38"/>
      <c r="I9" s="38"/>
    </row>
    <row r="10" spans="1:9" ht="20.100000000000001" customHeight="1" x14ac:dyDescent="0.25">
      <c r="B10" s="25"/>
      <c r="C10" s="25"/>
      <c r="E10" s="25"/>
      <c r="G10" s="38"/>
    </row>
    <row r="11" spans="1:9" ht="20.100000000000001" customHeight="1" x14ac:dyDescent="0.25">
      <c r="B11" s="25"/>
      <c r="C11" s="132"/>
      <c r="D11" s="138" t="s">
        <v>173</v>
      </c>
      <c r="E11" s="132"/>
      <c r="G11" s="38"/>
    </row>
    <row r="12" spans="1:9" ht="20.100000000000001" customHeight="1" x14ac:dyDescent="0.25">
      <c r="B12" s="25"/>
      <c r="C12" s="132"/>
      <c r="D12" s="97"/>
      <c r="E12" s="132"/>
      <c r="G12" s="38"/>
    </row>
    <row r="13" spans="1:9" ht="20.100000000000001" customHeight="1" x14ac:dyDescent="0.25">
      <c r="A13" s="4"/>
      <c r="B13" s="203" t="s">
        <v>169</v>
      </c>
      <c r="C13" s="203"/>
      <c r="D13" s="134" t="s">
        <v>153</v>
      </c>
      <c r="E13" s="135">
        <v>83.9</v>
      </c>
      <c r="F13" s="4"/>
      <c r="G13" s="38"/>
      <c r="I13" s="38"/>
    </row>
    <row r="14" spans="1:9" ht="20.100000000000001" customHeight="1" x14ac:dyDescent="0.25">
      <c r="A14" s="4"/>
      <c r="B14" s="203" t="s">
        <v>169</v>
      </c>
      <c r="C14" s="203"/>
      <c r="D14" s="134" t="s">
        <v>154</v>
      </c>
      <c r="E14" s="135">
        <v>83.9</v>
      </c>
      <c r="F14" s="4"/>
      <c r="G14" s="38"/>
      <c r="I14" s="38"/>
    </row>
    <row r="15" spans="1:9" ht="20.100000000000001" customHeight="1" x14ac:dyDescent="0.25">
      <c r="A15" s="4"/>
      <c r="B15" s="216" t="s">
        <v>170</v>
      </c>
      <c r="C15" s="216"/>
      <c r="D15" s="98" t="s">
        <v>147</v>
      </c>
      <c r="E15" s="136">
        <v>81.8</v>
      </c>
      <c r="F15" s="4"/>
      <c r="G15" s="38"/>
      <c r="I15" s="38"/>
    </row>
    <row r="16" spans="1:9" ht="20.100000000000001" customHeight="1" x14ac:dyDescent="0.25">
      <c r="A16" s="4"/>
      <c r="B16" s="214" t="s">
        <v>171</v>
      </c>
      <c r="C16" s="214"/>
      <c r="D16" s="95" t="s">
        <v>146</v>
      </c>
      <c r="E16" s="36">
        <v>81.7</v>
      </c>
      <c r="F16" s="4"/>
      <c r="G16" s="38"/>
      <c r="I16" s="38"/>
    </row>
    <row r="17" spans="1:21" ht="20.100000000000001" customHeight="1" x14ac:dyDescent="0.25">
      <c r="A17" s="4"/>
      <c r="B17" s="5"/>
      <c r="C17" s="5"/>
      <c r="E17" s="5"/>
      <c r="F17" s="4"/>
      <c r="G17" s="38"/>
      <c r="I17" s="38"/>
    </row>
    <row r="18" spans="1:21" ht="20.100000000000001" customHeight="1" x14ac:dyDescent="0.25">
      <c r="B18" s="25"/>
      <c r="C18" s="25"/>
      <c r="E18" s="25"/>
      <c r="F18" s="38"/>
    </row>
    <row r="19" spans="1:21" ht="20.100000000000001" customHeight="1" x14ac:dyDescent="0.25">
      <c r="B19" s="25"/>
      <c r="C19" s="132"/>
      <c r="D19" s="138" t="s">
        <v>174</v>
      </c>
      <c r="E19" s="132"/>
      <c r="F19" s="31"/>
      <c r="I19" s="38"/>
    </row>
    <row r="20" spans="1:21" ht="20.100000000000001" customHeight="1" x14ac:dyDescent="0.25">
      <c r="B20" s="25"/>
      <c r="C20" s="132"/>
      <c r="D20" s="97"/>
      <c r="E20" s="132"/>
      <c r="F20" s="31"/>
      <c r="I20" s="38"/>
    </row>
    <row r="21" spans="1:21" ht="20.100000000000001" customHeight="1" x14ac:dyDescent="0.25">
      <c r="A21" s="4"/>
      <c r="B21" s="211" t="s">
        <v>169</v>
      </c>
      <c r="C21" s="211"/>
      <c r="D21" s="134" t="s">
        <v>75</v>
      </c>
      <c r="E21" s="137">
        <v>86.36</v>
      </c>
      <c r="F21" s="4"/>
      <c r="I21" s="38"/>
    </row>
    <row r="22" spans="1:21" ht="20.100000000000001" customHeight="1" x14ac:dyDescent="0.25">
      <c r="A22" s="4"/>
      <c r="B22" s="212" t="s">
        <v>170</v>
      </c>
      <c r="C22" s="212"/>
      <c r="D22" s="98" t="s">
        <v>64</v>
      </c>
      <c r="E22" s="32">
        <v>85.73</v>
      </c>
      <c r="F22" s="4"/>
      <c r="I22" s="38"/>
    </row>
    <row r="23" spans="1:21" ht="20.100000000000001" customHeight="1" x14ac:dyDescent="0.25">
      <c r="A23" s="4"/>
      <c r="B23" s="213" t="s">
        <v>171</v>
      </c>
      <c r="C23" s="213"/>
      <c r="D23" s="95" t="s">
        <v>88</v>
      </c>
      <c r="E23" s="124">
        <v>85.27</v>
      </c>
      <c r="F23" s="4"/>
      <c r="I23" s="38"/>
    </row>
    <row r="24" spans="1:21" ht="20.100000000000001" customHeight="1" x14ac:dyDescent="0.25">
      <c r="B24" s="25"/>
      <c r="C24" s="25"/>
      <c r="E24" s="25"/>
      <c r="I24" s="38"/>
    </row>
    <row r="25" spans="1:21" ht="20.100000000000001" customHeight="1" x14ac:dyDescent="0.25">
      <c r="B25" s="25"/>
      <c r="C25" s="25"/>
      <c r="E25" s="25"/>
      <c r="Q25" s="39"/>
      <c r="R25" s="39"/>
      <c r="S25" s="39"/>
      <c r="T25" s="39"/>
      <c r="U25" s="39"/>
    </row>
    <row r="26" spans="1:21" ht="20.100000000000001" customHeight="1" x14ac:dyDescent="0.25">
      <c r="B26" s="25"/>
      <c r="C26" s="132"/>
      <c r="D26" s="138" t="s">
        <v>187</v>
      </c>
      <c r="E26" s="132"/>
      <c r="Q26" s="39"/>
      <c r="R26" s="39"/>
      <c r="S26" s="39"/>
      <c r="T26" s="39"/>
      <c r="U26" s="39"/>
    </row>
    <row r="27" spans="1:21" ht="20.100000000000001" customHeight="1" x14ac:dyDescent="0.25">
      <c r="B27" s="25"/>
      <c r="C27" s="132"/>
      <c r="D27" s="97"/>
      <c r="E27" s="132"/>
      <c r="Q27" s="39"/>
      <c r="R27" s="39"/>
      <c r="S27" s="39"/>
      <c r="T27" s="39"/>
      <c r="U27" s="39"/>
    </row>
    <row r="28" spans="1:21" ht="20.100000000000001" customHeight="1" x14ac:dyDescent="0.25">
      <c r="A28" s="4"/>
      <c r="B28" s="205" t="s">
        <v>169</v>
      </c>
      <c r="C28" s="206"/>
      <c r="D28" s="147" t="s">
        <v>93</v>
      </c>
      <c r="E28" s="135">
        <v>87.7</v>
      </c>
      <c r="F28" s="4"/>
      <c r="Q28" s="39"/>
      <c r="R28" s="1"/>
      <c r="S28" s="2"/>
      <c r="T28" s="39"/>
      <c r="U28" s="39"/>
    </row>
    <row r="29" spans="1:21" ht="20.100000000000001" customHeight="1" x14ac:dyDescent="0.25">
      <c r="A29" s="4"/>
      <c r="B29" s="207" t="s">
        <v>170</v>
      </c>
      <c r="C29" s="208"/>
      <c r="D29" s="148" t="s">
        <v>92</v>
      </c>
      <c r="E29" s="136">
        <v>86.7</v>
      </c>
      <c r="F29" s="4"/>
      <c r="Q29" s="39"/>
      <c r="R29" s="1"/>
      <c r="S29" s="2"/>
      <c r="T29" s="39"/>
      <c r="U29" s="39"/>
    </row>
    <row r="30" spans="1:21" ht="20.100000000000001" customHeight="1" x14ac:dyDescent="0.25">
      <c r="A30" s="4"/>
      <c r="B30" s="209" t="s">
        <v>171</v>
      </c>
      <c r="C30" s="210"/>
      <c r="D30" s="149" t="s">
        <v>97</v>
      </c>
      <c r="E30" s="36">
        <v>85.4</v>
      </c>
      <c r="F30" s="4"/>
      <c r="Q30" s="39"/>
      <c r="R30" s="1"/>
      <c r="S30" s="2"/>
      <c r="T30" s="39"/>
      <c r="U30" s="39"/>
    </row>
    <row r="31" spans="1:21" ht="20.100000000000001" customHeight="1" x14ac:dyDescent="0.25">
      <c r="B31" s="25"/>
      <c r="C31" s="25"/>
      <c r="E31" s="25"/>
      <c r="Q31" s="39"/>
      <c r="R31" s="39"/>
      <c r="S31" s="39"/>
      <c r="T31" s="39"/>
      <c r="U31" s="39"/>
    </row>
    <row r="32" spans="1:21" ht="20.100000000000001" customHeight="1" x14ac:dyDescent="0.25">
      <c r="B32" s="25"/>
      <c r="C32" s="25"/>
      <c r="E32" s="25"/>
    </row>
    <row r="33" spans="2:11" ht="20.100000000000001" customHeight="1" x14ac:dyDescent="0.25">
      <c r="B33" s="25"/>
      <c r="C33" s="132"/>
      <c r="D33" s="138" t="s">
        <v>189</v>
      </c>
      <c r="E33" s="132"/>
      <c r="I33" s="39"/>
      <c r="J33" s="39"/>
      <c r="K33" s="39"/>
    </row>
    <row r="34" spans="2:11" ht="20.100000000000001" customHeight="1" x14ac:dyDescent="0.25">
      <c r="B34" s="25"/>
      <c r="C34" s="132"/>
      <c r="D34" s="97"/>
      <c r="E34" s="132"/>
      <c r="I34" s="39"/>
      <c r="J34" s="39"/>
      <c r="K34" s="39"/>
    </row>
    <row r="35" spans="2:11" ht="20.100000000000001" customHeight="1" x14ac:dyDescent="0.25">
      <c r="B35" s="205" t="s">
        <v>169</v>
      </c>
      <c r="C35" s="206"/>
      <c r="D35" s="150" t="s">
        <v>124</v>
      </c>
      <c r="E35" s="135">
        <v>82.2</v>
      </c>
      <c r="I35" s="39"/>
      <c r="J35" s="39"/>
      <c r="K35" s="39"/>
    </row>
    <row r="36" spans="2:11" ht="20.100000000000001" customHeight="1" x14ac:dyDescent="0.25">
      <c r="B36" s="207" t="s">
        <v>170</v>
      </c>
      <c r="C36" s="208"/>
      <c r="D36" s="151" t="s">
        <v>123</v>
      </c>
      <c r="E36" s="136">
        <v>81.400000000000006</v>
      </c>
      <c r="I36" s="1"/>
      <c r="J36" s="2"/>
      <c r="K36" s="39"/>
    </row>
    <row r="37" spans="2:11" ht="20.100000000000001" customHeight="1" x14ac:dyDescent="0.25">
      <c r="B37" s="209" t="s">
        <v>171</v>
      </c>
      <c r="C37" s="210"/>
      <c r="D37" s="96" t="s">
        <v>119</v>
      </c>
      <c r="E37" s="36">
        <v>81.2</v>
      </c>
      <c r="I37" s="1"/>
      <c r="J37" s="2"/>
      <c r="K37" s="39"/>
    </row>
    <row r="38" spans="2:11" ht="20.100000000000001" customHeight="1" x14ac:dyDescent="0.25">
      <c r="B38" s="25"/>
      <c r="C38" s="25"/>
      <c r="E38" s="25"/>
      <c r="I38" s="1"/>
      <c r="J38" s="2"/>
      <c r="K38" s="39"/>
    </row>
    <row r="39" spans="2:11" ht="20.100000000000001" customHeight="1" x14ac:dyDescent="0.25">
      <c r="B39" s="25"/>
      <c r="C39" s="25"/>
      <c r="E39" s="25"/>
      <c r="I39" s="1"/>
      <c r="J39" s="2"/>
      <c r="K39" s="39"/>
    </row>
    <row r="40" spans="2:11" ht="20.100000000000001" customHeight="1" x14ac:dyDescent="0.25">
      <c r="B40" s="25"/>
      <c r="C40" s="133"/>
      <c r="D40" s="138" t="s">
        <v>186</v>
      </c>
      <c r="E40" s="132"/>
      <c r="I40" s="1"/>
      <c r="J40" s="2"/>
      <c r="K40" s="39"/>
    </row>
    <row r="41" spans="2:11" ht="20.100000000000001" customHeight="1" x14ac:dyDescent="0.25">
      <c r="B41" s="25"/>
      <c r="C41" s="132"/>
      <c r="D41" s="97"/>
      <c r="E41" s="132"/>
      <c r="I41" s="1"/>
      <c r="J41" s="2"/>
      <c r="K41" s="39"/>
    </row>
    <row r="42" spans="2:11" ht="20.100000000000001" customHeight="1" x14ac:dyDescent="0.25">
      <c r="B42" s="221" t="s">
        <v>169</v>
      </c>
      <c r="C42" s="222"/>
      <c r="D42" s="147" t="s">
        <v>309</v>
      </c>
      <c r="E42" s="143">
        <v>77.58</v>
      </c>
      <c r="I42" s="1"/>
      <c r="J42" s="2"/>
      <c r="K42" s="39"/>
    </row>
    <row r="43" spans="2:11" ht="20.100000000000001" customHeight="1" x14ac:dyDescent="0.25">
      <c r="B43" s="223" t="s">
        <v>170</v>
      </c>
      <c r="C43" s="224"/>
      <c r="D43" s="148" t="s">
        <v>317</v>
      </c>
      <c r="E43" s="145">
        <v>77.17</v>
      </c>
      <c r="I43" s="1"/>
      <c r="J43" s="2"/>
      <c r="K43" s="39"/>
    </row>
    <row r="44" spans="2:11" ht="20.100000000000001" customHeight="1" x14ac:dyDescent="0.25">
      <c r="B44" s="225" t="s">
        <v>171</v>
      </c>
      <c r="C44" s="226"/>
      <c r="D44" s="149" t="s">
        <v>307</v>
      </c>
      <c r="E44" s="144">
        <v>75.58</v>
      </c>
      <c r="I44" s="1"/>
      <c r="J44" s="2"/>
      <c r="K44" s="39"/>
    </row>
    <row r="45" spans="2:11" ht="20.100000000000001" customHeight="1" x14ac:dyDescent="0.25">
      <c r="I45" s="1"/>
      <c r="J45" s="2"/>
      <c r="K45" s="39"/>
    </row>
    <row r="46" spans="2:11" ht="20.100000000000001" customHeight="1" x14ac:dyDescent="0.25">
      <c r="I46" s="39"/>
      <c r="J46" s="39"/>
      <c r="K46" s="39"/>
    </row>
    <row r="47" spans="2:11" ht="20.100000000000001" customHeight="1" x14ac:dyDescent="0.25">
      <c r="C47" s="31"/>
      <c r="D47" s="138" t="s">
        <v>188</v>
      </c>
      <c r="E47" s="31"/>
    </row>
    <row r="48" spans="2:11" ht="20.100000000000001" customHeight="1" x14ac:dyDescent="0.25">
      <c r="C48" s="31"/>
      <c r="D48" s="97"/>
      <c r="E48" s="31"/>
    </row>
    <row r="49" spans="2:5" ht="20.100000000000001" customHeight="1" x14ac:dyDescent="0.25">
      <c r="B49" s="217" t="s">
        <v>169</v>
      </c>
      <c r="C49" s="218"/>
      <c r="D49" s="152" t="s">
        <v>363</v>
      </c>
      <c r="E49" s="35">
        <v>75.8</v>
      </c>
    </row>
    <row r="50" spans="2:5" ht="20.100000000000001" customHeight="1" x14ac:dyDescent="0.25">
      <c r="B50" s="219" t="s">
        <v>170</v>
      </c>
      <c r="C50" s="220"/>
      <c r="D50" s="153" t="s">
        <v>166</v>
      </c>
      <c r="E50" s="34">
        <v>71.2</v>
      </c>
    </row>
    <row r="51" spans="2:5" ht="20.100000000000001" customHeight="1" x14ac:dyDescent="0.25">
      <c r="B51" s="209" t="s">
        <v>171</v>
      </c>
      <c r="C51" s="210"/>
      <c r="D51" s="154" t="s">
        <v>367</v>
      </c>
      <c r="E51" s="33">
        <v>69.599999999999994</v>
      </c>
    </row>
  </sheetData>
  <mergeCells count="23">
    <mergeCell ref="B15:C15"/>
    <mergeCell ref="B49:C49"/>
    <mergeCell ref="B50:C50"/>
    <mergeCell ref="B51:C51"/>
    <mergeCell ref="B42:C42"/>
    <mergeCell ref="B43:C43"/>
    <mergeCell ref="B44:C44"/>
    <mergeCell ref="B14:C14"/>
    <mergeCell ref="B2:E2"/>
    <mergeCell ref="B35:C35"/>
    <mergeCell ref="B36:C36"/>
    <mergeCell ref="B37:C37"/>
    <mergeCell ref="B21:C21"/>
    <mergeCell ref="B22:C22"/>
    <mergeCell ref="B23:C23"/>
    <mergeCell ref="B28:C28"/>
    <mergeCell ref="B29:C29"/>
    <mergeCell ref="B30:C30"/>
    <mergeCell ref="B16:C16"/>
    <mergeCell ref="B6:C6"/>
    <mergeCell ref="B7:C7"/>
    <mergeCell ref="B8:C8"/>
    <mergeCell ref="B13:C13"/>
  </mergeCells>
  <conditionalFormatting sqref="B6:B8 B21:B23 B42:B44">
    <cfRule type="cellIs" dxfId="4" priority="9" operator="lessThan">
      <formula>50</formula>
    </cfRule>
  </conditionalFormatting>
  <conditionalFormatting sqref="B28:B30">
    <cfRule type="cellIs" dxfId="3" priority="8" operator="lessThan">
      <formula>50</formula>
    </cfRule>
  </conditionalFormatting>
  <conditionalFormatting sqref="B13:B16">
    <cfRule type="cellIs" dxfId="2" priority="7" operator="lessThan">
      <formula>50</formula>
    </cfRule>
  </conditionalFormatting>
  <conditionalFormatting sqref="B35:B37">
    <cfRule type="cellIs" dxfId="1" priority="6" operator="lessThan">
      <formula>50</formula>
    </cfRule>
  </conditionalFormatting>
  <conditionalFormatting sqref="J36 S2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7 S2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9:B51">
    <cfRule type="cellIs" dxfId="0" priority="1" operator="lessThan">
      <formula>50</formula>
    </cfRule>
  </conditionalFormatting>
  <conditionalFormatting sqref="J38:J45 S30"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7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Pharmd. D I</vt:lpstr>
      <vt:lpstr>Pharm D. (II)</vt:lpstr>
      <vt:lpstr>Pharm D. III</vt:lpstr>
      <vt:lpstr>Pharm D. IV</vt:lpstr>
      <vt:lpstr>Pharm D. PB-I</vt:lpstr>
      <vt:lpstr>Pharm. D V</vt:lpstr>
      <vt:lpstr>Pharm. D PB-II</vt:lpstr>
      <vt:lpstr>Analysis</vt:lpstr>
      <vt:lpstr>RANKERS</vt:lpstr>
      <vt:lpstr>Analysis!Print_Area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Expert</dc:creator>
  <cp:lastModifiedBy>SCOP -THAKUR V</cp:lastModifiedBy>
  <cp:lastPrinted>2025-07-09T11:12:20Z</cp:lastPrinted>
  <dcterms:created xsi:type="dcterms:W3CDTF">2022-05-18T09:11:12Z</dcterms:created>
  <dcterms:modified xsi:type="dcterms:W3CDTF">2025-10-16T07:41:45Z</dcterms:modified>
</cp:coreProperties>
</file>